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rojekter\Kompetenceløft til skolebestyrelser 2014-17\Redskaber\budget\"/>
    </mc:Choice>
  </mc:AlternateContent>
  <bookViews>
    <workbookView xWindow="0" yWindow="0" windowWidth="23400" windowHeight="1194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3" i="1" l="1"/>
  <c r="C183" i="1"/>
  <c r="B183" i="1"/>
  <c r="D180" i="1"/>
  <c r="C180" i="1"/>
  <c r="C174" i="1" s="1"/>
  <c r="B180" i="1"/>
  <c r="D175" i="1"/>
  <c r="D174" i="1" s="1"/>
  <c r="C175" i="1"/>
  <c r="B175" i="1"/>
  <c r="B174" i="1" s="1"/>
  <c r="D171" i="1"/>
  <c r="D170" i="1" s="1"/>
  <c r="C171" i="1"/>
  <c r="B171" i="1"/>
  <c r="B170" i="1" s="1"/>
  <c r="C170" i="1"/>
  <c r="D167" i="1"/>
  <c r="C167" i="1"/>
  <c r="B167" i="1"/>
  <c r="D164" i="1"/>
  <c r="C164" i="1"/>
  <c r="B164" i="1"/>
  <c r="D162" i="1"/>
  <c r="C162" i="1"/>
  <c r="B162" i="1"/>
  <c r="D159" i="1"/>
  <c r="C159" i="1"/>
  <c r="B159" i="1"/>
  <c r="D157" i="1"/>
  <c r="C157" i="1"/>
  <c r="B157" i="1"/>
  <c r="B152" i="1" s="1"/>
  <c r="D153" i="1"/>
  <c r="C153" i="1"/>
  <c r="C152" i="1" s="1"/>
  <c r="B153" i="1"/>
  <c r="D152" i="1"/>
  <c r="D146" i="1"/>
  <c r="C146" i="1"/>
  <c r="C145" i="1" s="1"/>
  <c r="B146" i="1"/>
  <c r="D145" i="1"/>
  <c r="B145" i="1"/>
  <c r="D142" i="1"/>
  <c r="C142" i="1"/>
  <c r="C141" i="1" s="1"/>
  <c r="B142" i="1"/>
  <c r="D141" i="1"/>
  <c r="B141" i="1"/>
  <c r="D138" i="1"/>
  <c r="C138" i="1"/>
  <c r="C135" i="1" s="1"/>
  <c r="B138" i="1"/>
  <c r="D136" i="1"/>
  <c r="D135" i="1" s="1"/>
  <c r="C136" i="1"/>
  <c r="B136" i="1"/>
  <c r="B135" i="1" s="1"/>
  <c r="C133" i="1"/>
  <c r="D94" i="1"/>
  <c r="C94" i="1"/>
  <c r="D87" i="1"/>
  <c r="C87" i="1"/>
  <c r="C86" i="1" s="1"/>
  <c r="B87" i="1"/>
  <c r="D86" i="1"/>
  <c r="B86" i="1"/>
  <c r="D83" i="1"/>
  <c r="C83" i="1"/>
  <c r="B83" i="1"/>
  <c r="D81" i="1"/>
  <c r="D78" i="1" s="1"/>
  <c r="C81" i="1"/>
  <c r="B81" i="1"/>
  <c r="D79" i="1"/>
  <c r="C79" i="1"/>
  <c r="C78" i="1" s="1"/>
  <c r="B79" i="1"/>
  <c r="B78" i="1"/>
  <c r="D74" i="1"/>
  <c r="C74" i="1"/>
  <c r="B74" i="1"/>
  <c r="D72" i="1"/>
  <c r="C72" i="1"/>
  <c r="B72" i="1"/>
  <c r="D70" i="1"/>
  <c r="C70" i="1"/>
  <c r="B70" i="1"/>
  <c r="D68" i="1"/>
  <c r="C68" i="1"/>
  <c r="B68" i="1"/>
  <c r="B62" i="1" s="1"/>
  <c r="D63" i="1"/>
  <c r="C63" i="1"/>
  <c r="C62" i="1" s="1"/>
  <c r="B63" i="1"/>
  <c r="D62" i="1"/>
  <c r="D59" i="1"/>
  <c r="C59" i="1"/>
  <c r="C31" i="1" s="1"/>
  <c r="B59" i="1"/>
  <c r="D32" i="1"/>
  <c r="D31" i="1" s="1"/>
  <c r="C32" i="1"/>
  <c r="B32" i="1"/>
  <c r="B31" i="1" s="1"/>
  <c r="D26" i="1"/>
  <c r="C26" i="1"/>
  <c r="B26" i="1"/>
  <c r="D20" i="1"/>
  <c r="C20" i="1"/>
  <c r="B20" i="1"/>
  <c r="D17" i="1"/>
  <c r="C17" i="1"/>
  <c r="B17" i="1"/>
  <c r="B9" i="1" s="1"/>
  <c r="D10" i="1"/>
  <c r="C10" i="1"/>
  <c r="C9" i="1" s="1"/>
  <c r="B10" i="1"/>
  <c r="D9" i="1"/>
  <c r="B7" i="1"/>
  <c r="C188" i="1" l="1"/>
  <c r="D188" i="1"/>
  <c r="B188" i="1"/>
  <c r="C189" i="1" l="1"/>
  <c r="D6" i="1" s="1"/>
  <c r="D7" i="1" s="1"/>
  <c r="D189" i="1" s="1"/>
</calcChain>
</file>

<file path=xl/comments1.xml><?xml version="1.0" encoding="utf-8"?>
<comments xmlns="http://schemas.openxmlformats.org/spreadsheetml/2006/main">
  <authors>
    <author>Poul Exner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Skole og Forældre:</t>
        </r>
        <r>
          <rPr>
            <sz val="9"/>
            <color indexed="81"/>
            <rFont val="Tahoma"/>
            <charset val="1"/>
          </rPr>
          <t xml:space="preserve">
Kolonnerne med sidste års budget og sidste års regnskab giver mulighed for at sammenligne, hvordan budgettet for dette år hænger sammen med sidste år.</t>
        </r>
      </text>
    </comment>
    <comment ref="A21" authorId="0" shapeId="0">
      <text>
        <r>
          <rPr>
            <b/>
            <sz val="9"/>
            <color indexed="81"/>
            <rFont val="Tahoma"/>
            <charset val="1"/>
          </rPr>
          <t>Skole og Forældre:</t>
        </r>
        <r>
          <rPr>
            <sz val="9"/>
            <color indexed="81"/>
            <rFont val="Tahoma"/>
            <charset val="1"/>
          </rPr>
          <t xml:space="preserve">
Dette er en budgetpost eller en konto. Hvis det ikke er indlysende, hvad den dækker, så spørg ind.</t>
        </r>
      </text>
    </comment>
    <comment ref="D27" authorId="0" shapeId="0">
      <text>
        <r>
          <rPr>
            <b/>
            <sz val="9"/>
            <color indexed="81"/>
            <rFont val="Tahoma"/>
            <charset val="1"/>
          </rPr>
          <t>Skole og Forældre:</t>
        </r>
        <r>
          <rPr>
            <sz val="9"/>
            <color indexed="81"/>
            <rFont val="Tahoma"/>
            <charset val="1"/>
          </rPr>
          <t xml:space="preserve">
Budgettet er forhøjet i forhold til sidste års budget. Er det en bevidst prioritering eller blot tilpasning til en måske uheldig udvikling?</t>
        </r>
      </text>
    </comment>
  </commentList>
</comments>
</file>

<file path=xl/sharedStrings.xml><?xml version="1.0" encoding="utf-8"?>
<sst xmlns="http://schemas.openxmlformats.org/spreadsheetml/2006/main" count="177" uniqueCount="175">
  <si>
    <t>Købstadens Skole - Budgetoplæg 2017</t>
  </si>
  <si>
    <t>BUDGET</t>
  </si>
  <si>
    <t>FORBRUG</t>
  </si>
  <si>
    <t>TILDELING</t>
  </si>
  <si>
    <t>Overførsel fra 2016</t>
  </si>
  <si>
    <t xml:space="preserve">BUDGETRAMME </t>
  </si>
  <si>
    <t>PERSONALEUDGIFTER</t>
  </si>
  <si>
    <t>LØN</t>
  </si>
  <si>
    <t>Undervisningspersonale</t>
  </si>
  <si>
    <t>Vikarudgifter</t>
  </si>
  <si>
    <t>SFO-personale</t>
  </si>
  <si>
    <t>Ledelse og administration (skole og SFO)</t>
  </si>
  <si>
    <t>Lønrefusioner</t>
  </si>
  <si>
    <t>UDDANNELSE</t>
  </si>
  <si>
    <t>Fagpersonale</t>
  </si>
  <si>
    <t>Ledelse</t>
  </si>
  <si>
    <t>ANDRE PERSONALEUDGIFTER</t>
  </si>
  <si>
    <t>Kørselsgodtgørelse</t>
  </si>
  <si>
    <t>Personalepleje</t>
  </si>
  <si>
    <t xml:space="preserve">Blomster og oppyntning ved højtider </t>
  </si>
  <si>
    <t xml:space="preserve">Lægeerklæringer </t>
  </si>
  <si>
    <t>Beklædning</t>
  </si>
  <si>
    <t>Repræsentation</t>
  </si>
  <si>
    <t>Møder, forplejning af møder</t>
  </si>
  <si>
    <t>Repræsentation, afsked, gaver, censor</t>
  </si>
  <si>
    <t>Rejser</t>
  </si>
  <si>
    <t>FAGENE</t>
  </si>
  <si>
    <t>Fagene ekskl. Digitale læremidler</t>
  </si>
  <si>
    <t>Dansk</t>
  </si>
  <si>
    <t>Matematik</t>
  </si>
  <si>
    <t>Naturfag</t>
  </si>
  <si>
    <t>Fysik/kemi</t>
  </si>
  <si>
    <t>Natur/teknik</t>
  </si>
  <si>
    <t>Biologi</t>
  </si>
  <si>
    <t>Geografi</t>
  </si>
  <si>
    <t>Kulturfag</t>
  </si>
  <si>
    <t>Historie</t>
  </si>
  <si>
    <t>Samfundsfag/kristendom (udskoling)</t>
  </si>
  <si>
    <t>Kristendom (indskoling)</t>
  </si>
  <si>
    <t>Musiske fag</t>
  </si>
  <si>
    <t>Musik</t>
  </si>
  <si>
    <t>Madkundskab</t>
  </si>
  <si>
    <t>Idræt Udskoling</t>
  </si>
  <si>
    <t>Idræt Indskoling</t>
  </si>
  <si>
    <t>Håndarbejde</t>
  </si>
  <si>
    <t>Billedkunst</t>
  </si>
  <si>
    <t>Sløjd</t>
  </si>
  <si>
    <t>Sprogfag</t>
  </si>
  <si>
    <t>Engelsk</t>
  </si>
  <si>
    <t>Tysk</t>
  </si>
  <si>
    <t>Fransk</t>
  </si>
  <si>
    <t>Dansk som andetsprog</t>
  </si>
  <si>
    <t>Særlige tosprogs-materialer</t>
  </si>
  <si>
    <t>Fælles projekter og arrangementer</t>
  </si>
  <si>
    <t>Valgfag og elevaktiviteter</t>
  </si>
  <si>
    <t>Valgfag Samlet</t>
  </si>
  <si>
    <t>DEN ÅBNE SKOLE</t>
  </si>
  <si>
    <t>Lejrskoler, ekskursioner m.m.</t>
  </si>
  <si>
    <t>Lejrskoler indskoling 4. årgang</t>
  </si>
  <si>
    <t>Lejrskole 8. årgang</t>
  </si>
  <si>
    <t>Introture Udskoling</t>
  </si>
  <si>
    <t>Elevråd</t>
  </si>
  <si>
    <t>Klippekort, togkort, entrékort</t>
  </si>
  <si>
    <t xml:space="preserve">Ekskursioner </t>
  </si>
  <si>
    <t>Øvrig transport</t>
  </si>
  <si>
    <t>Praktik og uddannelsesmesser</t>
  </si>
  <si>
    <t>Særlige arrangementer</t>
  </si>
  <si>
    <t>LEGO League</t>
  </si>
  <si>
    <t>Eksterne undervisere</t>
  </si>
  <si>
    <t>Kommunale talenthold</t>
  </si>
  <si>
    <t>Årgange tildelt 100 kr. pr. elev</t>
  </si>
  <si>
    <t>SÆRKLASSER</t>
  </si>
  <si>
    <t>Læseklasser</t>
  </si>
  <si>
    <t>Samlet budget materialer</t>
  </si>
  <si>
    <t xml:space="preserve">Modtageklasser </t>
  </si>
  <si>
    <t>Børnehaveklaser</t>
  </si>
  <si>
    <t xml:space="preserve">Samlet budget </t>
  </si>
  <si>
    <t>LÆRINGSCENTER</t>
  </si>
  <si>
    <t>PLC</t>
  </si>
  <si>
    <t>Bibliotek, daglig drift, indretning</t>
  </si>
  <si>
    <t>Bibliotek, fælles bogindkøb</t>
  </si>
  <si>
    <t>Div. undervisningsaktiviteter indskoling</t>
  </si>
  <si>
    <t>Litteraturakademi</t>
  </si>
  <si>
    <t>Div. undervisningsaktiviteter udskoling</t>
  </si>
  <si>
    <t>Bortkomne bøger</t>
  </si>
  <si>
    <t>Digitale læremidler ekskl. refusion</t>
  </si>
  <si>
    <t>Skolemat</t>
  </si>
  <si>
    <t>webprøver til matematik 7-9-kl</t>
  </si>
  <si>
    <t>Fagbog.gyldendal.dk</t>
  </si>
  <si>
    <t>Matematik.gyldendal.dk</t>
  </si>
  <si>
    <t xml:space="preserve">Idrætsfaget udskolingen </t>
  </si>
  <si>
    <t xml:space="preserve">Fysik-kemi-tjek </t>
  </si>
  <si>
    <t>Frontread</t>
  </si>
  <si>
    <t>Engelsk 4-6 gyldendal.dk</t>
  </si>
  <si>
    <t>Naturteknologifaget.dk- indskoling</t>
  </si>
  <si>
    <t>Naturteknologifaget.dk- mellemtrin</t>
  </si>
  <si>
    <t>Engelskfaget.dk mellemtrin</t>
  </si>
  <si>
    <t>Engelskfaget.dk udskoling</t>
  </si>
  <si>
    <t>Tyskfaget.dk mellemtrin</t>
  </si>
  <si>
    <t>Tyskfaget.dk udskoling</t>
  </si>
  <si>
    <t>Samfundsfag.dk</t>
  </si>
  <si>
    <t>Historiefaget.dk mellemtrin</t>
  </si>
  <si>
    <t>Historiefaget.dk udskoling</t>
  </si>
  <si>
    <t>Religionsfaget.dk indskoling</t>
  </si>
  <si>
    <t>Religionsfaget.dk mellemtrin</t>
  </si>
  <si>
    <t>Religionsfaget.dk udskoling</t>
  </si>
  <si>
    <t>Clio evalueringsopgaver Religion</t>
  </si>
  <si>
    <t>Clio evalueringsopgaver Samf.</t>
  </si>
  <si>
    <t>Clio evalueringsopgaver Nat/tek</t>
  </si>
  <si>
    <t>Clio evalueringsopgaver engelsk</t>
  </si>
  <si>
    <t>Clio prøver Dansk</t>
  </si>
  <si>
    <t>Clio prøver Engelsk</t>
  </si>
  <si>
    <t>Clio prøver Tysk</t>
  </si>
  <si>
    <t>Clio evalueringsopgaver Fysik/kemi</t>
  </si>
  <si>
    <t>Clio evalueringsopgaver Biologi</t>
  </si>
  <si>
    <t>Clio evalueringsopgaver Geografi</t>
  </si>
  <si>
    <t>Clio evalueringsopgaver Historie</t>
  </si>
  <si>
    <t>Clio evalueringsopgaver Tysk</t>
  </si>
  <si>
    <t>E-mat</t>
  </si>
  <si>
    <t>Skoletube</t>
  </si>
  <si>
    <t>Fysik/kemiportalen</t>
  </si>
  <si>
    <t>Kommunebibliotek</t>
  </si>
  <si>
    <t>Danskportalen Alinea 7-9</t>
  </si>
  <si>
    <t>Dansk (gyldendal) Mellemtrin</t>
  </si>
  <si>
    <t>Refusion</t>
  </si>
  <si>
    <t>RESSOURCECENTER</t>
  </si>
  <si>
    <t>Testcenter</t>
  </si>
  <si>
    <t>Testmaterialer</t>
  </si>
  <si>
    <t>Andet</t>
  </si>
  <si>
    <t>Div.</t>
  </si>
  <si>
    <t>KOPIERING OG PRINT</t>
  </si>
  <si>
    <t>Abonnementer</t>
  </si>
  <si>
    <t>Copydan</t>
  </si>
  <si>
    <t>IT og AV</t>
  </si>
  <si>
    <t>Drift og vedligehold</t>
  </si>
  <si>
    <t xml:space="preserve">It-licenser </t>
  </si>
  <si>
    <t>Leasing af computere og printere</t>
  </si>
  <si>
    <t xml:space="preserve">It-tilbehør </t>
  </si>
  <si>
    <t>It-anskaffelser under kr. 100.000,00</t>
  </si>
  <si>
    <t>ADMINISTRATION</t>
  </si>
  <si>
    <t>Kommunikation, information, m.m.</t>
  </si>
  <si>
    <t>Telefon/ samtaleanlæg</t>
  </si>
  <si>
    <t>Radio/TV-licenser</t>
  </si>
  <si>
    <t>Annoncer og information</t>
  </si>
  <si>
    <t>Porto og fragt</t>
  </si>
  <si>
    <t>Post Danmark</t>
  </si>
  <si>
    <t>Tidsskrifter og abonnementer</t>
  </si>
  <si>
    <t>Div. abonnementer og kontigenter</t>
  </si>
  <si>
    <t>Skole og Forældre</t>
  </si>
  <si>
    <t>Kontorhold</t>
  </si>
  <si>
    <t>Kontorartikler hæfter mv.</t>
  </si>
  <si>
    <t>Øvrige administrationsomkostninger</t>
  </si>
  <si>
    <t xml:space="preserve">Uforudsete </t>
  </si>
  <si>
    <t>Erhvervssygdomsforsikring</t>
  </si>
  <si>
    <t>Alarmer</t>
  </si>
  <si>
    <t>Blinde alarmer</t>
  </si>
  <si>
    <t>DRIFT AF BYGNINGER</t>
  </si>
  <si>
    <t>Rengøringsartikler</t>
  </si>
  <si>
    <t>Rengøringsartikler, sæber m.m.</t>
  </si>
  <si>
    <t>GRUNDE OG BYGNINGER</t>
  </si>
  <si>
    <t>INVENDIG VEDLIGEHOLD</t>
  </si>
  <si>
    <t>Varekøb</t>
  </si>
  <si>
    <t>Inkluderende læringsmiljøer</t>
  </si>
  <si>
    <t>Håndværkerudgifter</t>
  </si>
  <si>
    <t>Inventar</t>
  </si>
  <si>
    <t>UDVENDIG VEDLIGEHOLD</t>
  </si>
  <si>
    <t>Udvendig vedligehold</t>
  </si>
  <si>
    <t>Fysisk rum ude (nyt klatrestativ)</t>
  </si>
  <si>
    <t>FORBRUGSAFGIFTER</t>
  </si>
  <si>
    <t>El</t>
  </si>
  <si>
    <t>vand</t>
  </si>
  <si>
    <t>Varme</t>
  </si>
  <si>
    <t>Renovation</t>
  </si>
  <si>
    <t>I alt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</si>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</sst>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2"/>
      <color indexed="8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right"/>
    </xf>
    <xf numFmtId="0" fontId="4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3" fillId="2" borderId="9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" fontId="5" fillId="2" borderId="10" xfId="1" applyNumberFormat="1" applyFont="1" applyFill="1" applyBorder="1" applyAlignment="1">
      <alignment horizontal="center"/>
    </xf>
    <xf numFmtId="3" fontId="5" fillId="0" borderId="12" xfId="0" applyNumberFormat="1" applyFont="1" applyBorder="1"/>
    <xf numFmtId="3" fontId="3" fillId="0" borderId="12" xfId="1" applyNumberFormat="1" applyFont="1" applyBorder="1"/>
    <xf numFmtId="3" fontId="3" fillId="0" borderId="12" xfId="1" applyNumberFormat="1" applyFont="1" applyFill="1" applyBorder="1" applyAlignment="1">
      <alignment horizontal="right"/>
    </xf>
    <xf numFmtId="3" fontId="5" fillId="0" borderId="13" xfId="0" applyNumberFormat="1" applyFont="1" applyBorder="1"/>
    <xf numFmtId="3" fontId="3" fillId="0" borderId="13" xfId="1" applyNumberFormat="1" applyFont="1" applyBorder="1"/>
    <xf numFmtId="3" fontId="3" fillId="0" borderId="13" xfId="1" applyNumberFormat="1" applyFont="1" applyFill="1" applyBorder="1" applyAlignment="1">
      <alignment horizontal="right"/>
    </xf>
    <xf numFmtId="3" fontId="5" fillId="3" borderId="10" xfId="0" applyNumberFormat="1" applyFont="1" applyFill="1" applyBorder="1"/>
    <xf numFmtId="3" fontId="6" fillId="3" borderId="10" xfId="0" applyNumberFormat="1" applyFont="1" applyFill="1" applyBorder="1" applyAlignment="1">
      <alignment horizontal="right"/>
    </xf>
    <xf numFmtId="164" fontId="3" fillId="0" borderId="0" xfId="0" applyNumberFormat="1" applyFont="1" applyBorder="1"/>
    <xf numFmtId="3" fontId="3" fillId="0" borderId="4" xfId="0" applyNumberFormat="1" applyFont="1" applyBorder="1"/>
    <xf numFmtId="3" fontId="3" fillId="0" borderId="0" xfId="1" applyNumberFormat="1" applyFont="1" applyBorder="1"/>
    <xf numFmtId="3" fontId="3" fillId="0" borderId="0" xfId="0" applyNumberFormat="1" applyFont="1" applyBorder="1"/>
    <xf numFmtId="3" fontId="3" fillId="0" borderId="5" xfId="1" applyNumberFormat="1" applyFont="1" applyBorder="1" applyAlignment="1">
      <alignment horizontal="right"/>
    </xf>
    <xf numFmtId="3" fontId="5" fillId="2" borderId="12" xfId="0" applyNumberFormat="1" applyFont="1" applyFill="1" applyBorder="1" applyAlignment="1">
      <alignment horizontal="center"/>
    </xf>
    <xf numFmtId="3" fontId="5" fillId="2" borderId="12" xfId="0" applyNumberFormat="1" applyFont="1" applyFill="1" applyBorder="1" applyAlignment="1">
      <alignment horizontal="right"/>
    </xf>
    <xf numFmtId="3" fontId="5" fillId="4" borderId="12" xfId="0" applyNumberFormat="1" applyFont="1" applyFill="1" applyBorder="1" applyAlignment="1">
      <alignment horizontal="left"/>
    </xf>
    <xf numFmtId="3" fontId="5" fillId="4" borderId="12" xfId="0" applyNumberFormat="1" applyFont="1" applyFill="1" applyBorder="1" applyAlignment="1">
      <alignment horizontal="right"/>
    </xf>
    <xf numFmtId="0" fontId="3" fillId="0" borderId="0" xfId="0" applyFont="1" applyFill="1" applyBorder="1"/>
    <xf numFmtId="3" fontId="4" fillId="0" borderId="12" xfId="0" applyNumberFormat="1" applyFont="1" applyFill="1" applyBorder="1" applyAlignment="1">
      <alignment horizontal="left"/>
    </xf>
    <xf numFmtId="3" fontId="4" fillId="0" borderId="12" xfId="0" applyNumberFormat="1" applyFont="1" applyFill="1" applyBorder="1" applyAlignment="1">
      <alignment horizontal="right"/>
    </xf>
    <xf numFmtId="3" fontId="5" fillId="4" borderId="12" xfId="0" applyNumberFormat="1" applyFont="1" applyFill="1" applyBorder="1"/>
    <xf numFmtId="3" fontId="4" fillId="0" borderId="12" xfId="0" applyNumberFormat="1" applyFont="1" applyFill="1" applyBorder="1"/>
    <xf numFmtId="3" fontId="4" fillId="5" borderId="12" xfId="1" applyNumberFormat="1" applyFont="1" applyFill="1" applyBorder="1"/>
    <xf numFmtId="3" fontId="4" fillId="0" borderId="12" xfId="1" applyNumberFormat="1" applyFont="1" applyBorder="1"/>
    <xf numFmtId="3" fontId="4" fillId="5" borderId="12" xfId="1" applyNumberFormat="1" applyFont="1" applyFill="1" applyBorder="1" applyAlignment="1">
      <alignment horizontal="right"/>
    </xf>
    <xf numFmtId="3" fontId="4" fillId="0" borderId="12" xfId="1" applyNumberFormat="1" applyFont="1" applyBorder="1" applyAlignment="1">
      <alignment horizontal="right"/>
    </xf>
    <xf numFmtId="3" fontId="5" fillId="4" borderId="12" xfId="1" applyNumberFormat="1" applyFont="1" applyFill="1" applyBorder="1" applyAlignment="1">
      <alignment horizontal="right"/>
    </xf>
    <xf numFmtId="3" fontId="4" fillId="0" borderId="4" xfId="0" applyNumberFormat="1" applyFont="1" applyFill="1" applyBorder="1"/>
    <xf numFmtId="3" fontId="4" fillId="0" borderId="0" xfId="1" applyNumberFormat="1" applyFont="1" applyBorder="1"/>
    <xf numFmtId="3" fontId="4" fillId="0" borderId="5" xfId="1" applyNumberFormat="1" applyFont="1" applyBorder="1" applyAlignment="1">
      <alignment horizontal="right"/>
    </xf>
    <xf numFmtId="3" fontId="5" fillId="6" borderId="12" xfId="0" applyNumberFormat="1" applyFont="1" applyFill="1" applyBorder="1"/>
    <xf numFmtId="3" fontId="5" fillId="6" borderId="12" xfId="1" applyNumberFormat="1" applyFont="1" applyFill="1" applyBorder="1" applyAlignment="1">
      <alignment horizontal="right"/>
    </xf>
    <xf numFmtId="3" fontId="5" fillId="0" borderId="12" xfId="0" applyNumberFormat="1" applyFont="1" applyFill="1" applyBorder="1"/>
    <xf numFmtId="3" fontId="3" fillId="0" borderId="12" xfId="1" applyNumberFormat="1" applyFont="1" applyBorder="1" applyAlignment="1">
      <alignment horizontal="right"/>
    </xf>
    <xf numFmtId="0" fontId="6" fillId="0" borderId="0" xfId="0" applyFont="1" applyBorder="1"/>
    <xf numFmtId="3" fontId="3" fillId="5" borderId="12" xfId="1" applyNumberFormat="1" applyFont="1" applyFill="1" applyBorder="1"/>
    <xf numFmtId="3" fontId="3" fillId="5" borderId="12" xfId="1" applyNumberFormat="1" applyFont="1" applyFill="1" applyBorder="1" applyAlignment="1">
      <alignment horizontal="right"/>
    </xf>
    <xf numFmtId="3" fontId="5" fillId="7" borderId="12" xfId="0" applyNumberFormat="1" applyFont="1" applyFill="1" applyBorder="1"/>
    <xf numFmtId="3" fontId="5" fillId="7" borderId="12" xfId="1" applyNumberFormat="1" applyFont="1" applyFill="1" applyBorder="1" applyAlignment="1">
      <alignment horizontal="right"/>
    </xf>
    <xf numFmtId="3" fontId="4" fillId="5" borderId="0" xfId="1" applyNumberFormat="1" applyFont="1" applyFill="1" applyBorder="1"/>
    <xf numFmtId="3" fontId="4" fillId="5" borderId="5" xfId="1" applyNumberFormat="1" applyFont="1" applyFill="1" applyBorder="1" applyAlignment="1">
      <alignment horizontal="right"/>
    </xf>
    <xf numFmtId="3" fontId="5" fillId="2" borderId="12" xfId="1" applyNumberFormat="1" applyFont="1" applyFill="1" applyBorder="1" applyAlignment="1">
      <alignment horizontal="center"/>
    </xf>
    <xf numFmtId="3" fontId="5" fillId="2" borderId="12" xfId="1" applyNumberFormat="1" applyFont="1" applyFill="1" applyBorder="1" applyAlignment="1">
      <alignment horizontal="right"/>
    </xf>
    <xf numFmtId="0" fontId="5" fillId="7" borderId="12" xfId="0" applyFont="1" applyFill="1" applyBorder="1"/>
    <xf numFmtId="0" fontId="4" fillId="0" borderId="12" xfId="0" applyFont="1" applyBorder="1"/>
    <xf numFmtId="0" fontId="4" fillId="0" borderId="12" xfId="0" applyFont="1" applyFill="1" applyBorder="1"/>
    <xf numFmtId="3" fontId="3" fillId="0" borderId="12" xfId="1" applyNumberFormat="1" applyFont="1" applyFill="1" applyBorder="1"/>
    <xf numFmtId="0" fontId="3" fillId="0" borderId="12" xfId="0" applyFont="1" applyFill="1" applyBorder="1"/>
    <xf numFmtId="3" fontId="4" fillId="0" borderId="12" xfId="1" applyNumberFormat="1" applyFont="1" applyFill="1" applyBorder="1"/>
    <xf numFmtId="3" fontId="4" fillId="0" borderId="12" xfId="1" applyNumberFormat="1" applyFont="1" applyFill="1" applyBorder="1" applyAlignment="1">
      <alignment horizontal="right"/>
    </xf>
    <xf numFmtId="0" fontId="5" fillId="6" borderId="12" xfId="0" applyFont="1" applyFill="1" applyBorder="1"/>
    <xf numFmtId="0" fontId="4" fillId="0" borderId="4" xfId="0" applyFont="1" applyFill="1" applyBorder="1"/>
    <xf numFmtId="3" fontId="3" fillId="0" borderId="0" xfId="1" applyNumberFormat="1" applyFont="1" applyFill="1" applyBorder="1"/>
    <xf numFmtId="3" fontId="3" fillId="0" borderId="5" xfId="1" applyNumberFormat="1" applyFont="1" applyFill="1" applyBorder="1" applyAlignment="1">
      <alignment horizontal="right"/>
    </xf>
    <xf numFmtId="3" fontId="5" fillId="6" borderId="12" xfId="1" applyNumberFormat="1" applyFont="1" applyFill="1" applyBorder="1"/>
    <xf numFmtId="3" fontId="4" fillId="5" borderId="12" xfId="0" applyNumberFormat="1" applyFont="1" applyFill="1" applyBorder="1"/>
    <xf numFmtId="3" fontId="7" fillId="0" borderId="12" xfId="0" applyNumberFormat="1" applyFont="1" applyFill="1" applyBorder="1" applyAlignment="1">
      <alignment horizontal="right"/>
    </xf>
    <xf numFmtId="3" fontId="4" fillId="0" borderId="7" xfId="0" applyNumberFormat="1" applyFont="1" applyFill="1" applyBorder="1"/>
    <xf numFmtId="3" fontId="4" fillId="0" borderId="7" xfId="1" applyNumberFormat="1" applyFont="1" applyBorder="1" applyAlignment="1">
      <alignment horizontal="right"/>
    </xf>
    <xf numFmtId="3" fontId="4" fillId="0" borderId="7" xfId="1" applyNumberFormat="1" applyFont="1" applyBorder="1"/>
    <xf numFmtId="3" fontId="4" fillId="0" borderId="1" xfId="0" applyNumberFormat="1" applyFont="1" applyFill="1" applyBorder="1"/>
    <xf numFmtId="3" fontId="4" fillId="0" borderId="2" xfId="1" applyNumberFormat="1" applyFont="1" applyBorder="1" applyAlignment="1">
      <alignment horizontal="right"/>
    </xf>
    <xf numFmtId="3" fontId="4" fillId="0" borderId="2" xfId="1" applyNumberFormat="1" applyFont="1" applyBorder="1"/>
    <xf numFmtId="3" fontId="4" fillId="0" borderId="3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4" fillId="5" borderId="0" xfId="1" applyNumberFormat="1" applyFont="1" applyFill="1" applyBorder="1" applyAlignment="1">
      <alignment horizontal="right"/>
    </xf>
    <xf numFmtId="3" fontId="5" fillId="8" borderId="12" xfId="0" applyNumberFormat="1" applyFont="1" applyFill="1" applyBorder="1"/>
    <xf numFmtId="3" fontId="5" fillId="9" borderId="12" xfId="1" applyNumberFormat="1" applyFont="1" applyFill="1" applyBorder="1" applyAlignment="1">
      <alignment horizontal="right"/>
    </xf>
    <xf numFmtId="3" fontId="3" fillId="0" borderId="12" xfId="0" applyNumberFormat="1" applyFont="1" applyBorder="1"/>
    <xf numFmtId="3" fontId="4" fillId="0" borderId="13" xfId="0" applyNumberFormat="1" applyFont="1" applyBorder="1"/>
    <xf numFmtId="3" fontId="3" fillId="0" borderId="13" xfId="1" applyNumberFormat="1" applyFont="1" applyBorder="1" applyAlignment="1">
      <alignment horizontal="right"/>
    </xf>
    <xf numFmtId="0" fontId="5" fillId="3" borderId="10" xfId="0" applyFont="1" applyFill="1" applyBorder="1"/>
    <xf numFmtId="3" fontId="5" fillId="3" borderId="10" xfId="0" applyNumberFormat="1" applyFont="1" applyFill="1" applyBorder="1" applyAlignment="1">
      <alignment horizontal="right"/>
    </xf>
    <xf numFmtId="0" fontId="5" fillId="0" borderId="12" xfId="0" applyFont="1" applyBorder="1"/>
    <xf numFmtId="3" fontId="4" fillId="0" borderId="12" xfId="0" applyNumberFormat="1" applyFont="1" applyBorder="1"/>
    <xf numFmtId="3" fontId="4" fillId="0" borderId="12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9"/>
  <sheetViews>
    <sheetView tabSelected="1" topLeftCell="A73" workbookViewId="0">
      <selection activeCell="B27" sqref="B27"/>
    </sheetView>
  </sheetViews>
  <sheetFormatPr defaultRowHeight="15" x14ac:dyDescent="0.2"/>
  <cols>
    <col min="1" max="1" width="51.140625" style="4" bestFit="1" customWidth="1"/>
    <col min="2" max="3" width="15.7109375" style="4" bestFit="1" customWidth="1"/>
    <col min="4" max="4" width="15.85546875" style="90" bestFit="1" customWidth="1"/>
    <col min="5" max="16384" width="9.140625" style="4"/>
  </cols>
  <sheetData>
    <row r="1" spans="1:8" ht="22.5" x14ac:dyDescent="0.3">
      <c r="A1" s="1" t="s">
        <v>0</v>
      </c>
      <c r="B1" s="2"/>
      <c r="C1" s="2"/>
      <c r="D1" s="3"/>
    </row>
    <row r="2" spans="1:8" x14ac:dyDescent="0.2">
      <c r="A2" s="5"/>
      <c r="D2" s="6"/>
    </row>
    <row r="3" spans="1:8" x14ac:dyDescent="0.2">
      <c r="A3" s="7"/>
      <c r="B3" s="8" t="s">
        <v>1</v>
      </c>
      <c r="C3" s="9" t="s">
        <v>2</v>
      </c>
      <c r="D3" s="8" t="s">
        <v>1</v>
      </c>
    </row>
    <row r="4" spans="1:8" x14ac:dyDescent="0.2">
      <c r="A4" s="10"/>
      <c r="B4" s="11">
        <v>2016</v>
      </c>
      <c r="C4" s="12">
        <v>2016</v>
      </c>
      <c r="D4" s="13">
        <v>2017</v>
      </c>
    </row>
    <row r="5" spans="1:8" x14ac:dyDescent="0.2">
      <c r="A5" s="14" t="s">
        <v>3</v>
      </c>
      <c r="B5" s="15">
        <v>41423000</v>
      </c>
      <c r="C5" s="15"/>
      <c r="D5" s="16">
        <v>42465000</v>
      </c>
    </row>
    <row r="6" spans="1:8" ht="15.75" thickBot="1" x14ac:dyDescent="0.25">
      <c r="A6" s="17" t="s">
        <v>4</v>
      </c>
      <c r="B6" s="18"/>
      <c r="C6" s="18"/>
      <c r="D6" s="19">
        <f>C189</f>
        <v>-151408</v>
      </c>
    </row>
    <row r="7" spans="1:8" x14ac:dyDescent="0.2">
      <c r="A7" s="20" t="s">
        <v>5</v>
      </c>
      <c r="B7" s="21">
        <f>SUM(B5:B6)</f>
        <v>41423000</v>
      </c>
      <c r="C7" s="21"/>
      <c r="D7" s="21">
        <f>SUM(D5:D6)</f>
        <v>42313592</v>
      </c>
      <c r="H7" s="22"/>
    </row>
    <row r="8" spans="1:8" x14ac:dyDescent="0.2">
      <c r="A8" s="23"/>
      <c r="B8" s="24"/>
      <c r="C8" s="25"/>
      <c r="D8" s="26"/>
    </row>
    <row r="9" spans="1:8" x14ac:dyDescent="0.2">
      <c r="A9" s="27" t="s">
        <v>6</v>
      </c>
      <c r="B9" s="28">
        <f t="shared" ref="B9:C9" si="0">B10+B17+B20+B26</f>
        <v>37085000</v>
      </c>
      <c r="C9" s="28">
        <f t="shared" si="0"/>
        <v>36955645</v>
      </c>
      <c r="D9" s="28">
        <f>D10+D17+D20+D26</f>
        <v>38226000</v>
      </c>
    </row>
    <row r="10" spans="1:8" s="31" customFormat="1" ht="12.75" customHeight="1" x14ac:dyDescent="0.2">
      <c r="A10" s="29" t="s">
        <v>7</v>
      </c>
      <c r="B10" s="30">
        <f t="shared" ref="B10:C10" si="1">SUM(B11:B15)</f>
        <v>36558000</v>
      </c>
      <c r="C10" s="30">
        <f t="shared" si="1"/>
        <v>36368889</v>
      </c>
      <c r="D10" s="30">
        <f>SUM(D11:D15)</f>
        <v>37575000</v>
      </c>
    </row>
    <row r="11" spans="1:8" s="31" customFormat="1" ht="12.75" customHeight="1" x14ac:dyDescent="0.2">
      <c r="A11" s="32" t="s">
        <v>8</v>
      </c>
      <c r="B11" s="33">
        <v>28206000</v>
      </c>
      <c r="C11" s="33">
        <v>27924786</v>
      </c>
      <c r="D11" s="33">
        <v>28680000</v>
      </c>
    </row>
    <row r="12" spans="1:8" s="31" customFormat="1" ht="12.75" customHeight="1" x14ac:dyDescent="0.2">
      <c r="A12" s="32" t="s">
        <v>9</v>
      </c>
      <c r="B12" s="33">
        <v>390000</v>
      </c>
      <c r="C12" s="33">
        <v>441602</v>
      </c>
      <c r="D12" s="33">
        <v>400000</v>
      </c>
    </row>
    <row r="13" spans="1:8" s="31" customFormat="1" ht="12.75" customHeight="1" x14ac:dyDescent="0.2">
      <c r="A13" s="32" t="s">
        <v>10</v>
      </c>
      <c r="B13" s="33">
        <v>4750000</v>
      </c>
      <c r="C13" s="33">
        <v>4829691</v>
      </c>
      <c r="D13" s="33">
        <v>5150000</v>
      </c>
    </row>
    <row r="14" spans="1:8" s="31" customFormat="1" ht="12.75" customHeight="1" x14ac:dyDescent="0.2">
      <c r="A14" s="32" t="s">
        <v>11</v>
      </c>
      <c r="B14" s="33">
        <v>3212000</v>
      </c>
      <c r="C14" s="33">
        <v>3474269</v>
      </c>
      <c r="D14" s="33">
        <v>3345000</v>
      </c>
    </row>
    <row r="15" spans="1:8" s="31" customFormat="1" ht="12.75" customHeight="1" x14ac:dyDescent="0.2">
      <c r="A15" s="32" t="s">
        <v>12</v>
      </c>
      <c r="B15" s="33"/>
      <c r="C15" s="33">
        <v>-301459</v>
      </c>
      <c r="D15" s="33"/>
    </row>
    <row r="16" spans="1:8" s="31" customFormat="1" ht="12.75" customHeight="1" x14ac:dyDescent="0.2">
      <c r="A16" s="32"/>
      <c r="B16" s="33"/>
      <c r="C16" s="33"/>
      <c r="D16" s="33"/>
    </row>
    <row r="17" spans="1:4" x14ac:dyDescent="0.2">
      <c r="A17" s="34" t="s">
        <v>13</v>
      </c>
      <c r="B17" s="34">
        <f>SUM(B18:B19)</f>
        <v>280000</v>
      </c>
      <c r="C17" s="30">
        <f>SUM(C18:C19)</f>
        <v>312581</v>
      </c>
      <c r="D17" s="30">
        <f>SUM(D18:D19)</f>
        <v>380000</v>
      </c>
    </row>
    <row r="18" spans="1:4" x14ac:dyDescent="0.2">
      <c r="A18" s="35" t="s">
        <v>14</v>
      </c>
      <c r="B18" s="36">
        <v>220000</v>
      </c>
      <c r="C18" s="37">
        <v>202698</v>
      </c>
      <c r="D18" s="38">
        <v>300000</v>
      </c>
    </row>
    <row r="19" spans="1:4" x14ac:dyDescent="0.2">
      <c r="A19" s="35" t="s">
        <v>15</v>
      </c>
      <c r="B19" s="37">
        <v>60000</v>
      </c>
      <c r="C19" s="37">
        <v>109883</v>
      </c>
      <c r="D19" s="39">
        <v>80000</v>
      </c>
    </row>
    <row r="20" spans="1:4" x14ac:dyDescent="0.2">
      <c r="A20" s="34" t="s">
        <v>16</v>
      </c>
      <c r="B20" s="40">
        <f t="shared" ref="B20:C20" si="2">SUM(B21:B25)</f>
        <v>161000</v>
      </c>
      <c r="C20" s="40">
        <f t="shared" si="2"/>
        <v>164736</v>
      </c>
      <c r="D20" s="40">
        <f>SUM(D21:D25)</f>
        <v>163000</v>
      </c>
    </row>
    <row r="21" spans="1:4" x14ac:dyDescent="0.2">
      <c r="A21" s="35" t="s">
        <v>17</v>
      </c>
      <c r="B21" s="36">
        <v>56000</v>
      </c>
      <c r="C21" s="37">
        <v>56953</v>
      </c>
      <c r="D21" s="38">
        <v>56000</v>
      </c>
    </row>
    <row r="22" spans="1:4" x14ac:dyDescent="0.2">
      <c r="A22" s="35" t="s">
        <v>18</v>
      </c>
      <c r="B22" s="36">
        <v>100000</v>
      </c>
      <c r="C22" s="37">
        <v>102693</v>
      </c>
      <c r="D22" s="38">
        <v>100000</v>
      </c>
    </row>
    <row r="23" spans="1:4" x14ac:dyDescent="0.2">
      <c r="A23" s="35" t="s">
        <v>19</v>
      </c>
      <c r="B23" s="36"/>
      <c r="C23" s="37"/>
      <c r="D23" s="38">
        <v>4000</v>
      </c>
    </row>
    <row r="24" spans="1:4" x14ac:dyDescent="0.2">
      <c r="A24" s="35" t="s">
        <v>20</v>
      </c>
      <c r="B24" s="37">
        <v>1000</v>
      </c>
      <c r="C24" s="37">
        <v>1150</v>
      </c>
      <c r="D24" s="39">
        <v>1000</v>
      </c>
    </row>
    <row r="25" spans="1:4" x14ac:dyDescent="0.2">
      <c r="A25" s="35" t="s">
        <v>21</v>
      </c>
      <c r="B25" s="37">
        <v>4000</v>
      </c>
      <c r="C25" s="37">
        <v>3940</v>
      </c>
      <c r="D25" s="39">
        <v>2000</v>
      </c>
    </row>
    <row r="26" spans="1:4" x14ac:dyDescent="0.2">
      <c r="A26" s="34" t="s">
        <v>22</v>
      </c>
      <c r="B26" s="40">
        <f>SUM(B27:B29)</f>
        <v>86000</v>
      </c>
      <c r="C26" s="40">
        <f>SUM(C27:C29)</f>
        <v>109439</v>
      </c>
      <c r="D26" s="40">
        <f>SUM(D27:D29)</f>
        <v>108000</v>
      </c>
    </row>
    <row r="27" spans="1:4" x14ac:dyDescent="0.2">
      <c r="A27" s="35" t="s">
        <v>23</v>
      </c>
      <c r="B27" s="37">
        <v>38000</v>
      </c>
      <c r="C27" s="37">
        <v>58885</v>
      </c>
      <c r="D27" s="39">
        <v>60000</v>
      </c>
    </row>
    <row r="28" spans="1:4" x14ac:dyDescent="0.2">
      <c r="A28" s="35" t="s">
        <v>24</v>
      </c>
      <c r="B28" s="37">
        <v>28000</v>
      </c>
      <c r="C28" s="37">
        <v>28116</v>
      </c>
      <c r="D28" s="39">
        <v>28000</v>
      </c>
    </row>
    <row r="29" spans="1:4" x14ac:dyDescent="0.2">
      <c r="A29" s="35" t="s">
        <v>25</v>
      </c>
      <c r="B29" s="37">
        <v>20000</v>
      </c>
      <c r="C29" s="37">
        <v>22438</v>
      </c>
      <c r="D29" s="39">
        <v>20000</v>
      </c>
    </row>
    <row r="30" spans="1:4" x14ac:dyDescent="0.2">
      <c r="A30" s="41"/>
      <c r="B30" s="42"/>
      <c r="C30" s="42"/>
      <c r="D30" s="43"/>
    </row>
    <row r="31" spans="1:4" x14ac:dyDescent="0.2">
      <c r="A31" s="27" t="s">
        <v>26</v>
      </c>
      <c r="B31" s="28">
        <f>B32+B59</f>
        <v>484000</v>
      </c>
      <c r="C31" s="28">
        <f>C32+C59</f>
        <v>371172</v>
      </c>
      <c r="D31" s="28">
        <f>D32+D59</f>
        <v>447000</v>
      </c>
    </row>
    <row r="32" spans="1:4" x14ac:dyDescent="0.2">
      <c r="A32" s="44" t="s">
        <v>27</v>
      </c>
      <c r="B32" s="45">
        <f>SUM(B33:B58)</f>
        <v>434000</v>
      </c>
      <c r="C32" s="45">
        <f>SUM(C33:C58)</f>
        <v>321602</v>
      </c>
      <c r="D32" s="45">
        <f>SUM(D33:D58)</f>
        <v>397000</v>
      </c>
    </row>
    <row r="33" spans="1:8" x14ac:dyDescent="0.2">
      <c r="A33" s="46" t="s">
        <v>28</v>
      </c>
      <c r="B33" s="15">
        <v>69000</v>
      </c>
      <c r="C33" s="15">
        <v>59767</v>
      </c>
      <c r="D33" s="47">
        <v>64000</v>
      </c>
    </row>
    <row r="34" spans="1:8" x14ac:dyDescent="0.2">
      <c r="A34" s="46" t="s">
        <v>29</v>
      </c>
      <c r="B34" s="15">
        <v>78000</v>
      </c>
      <c r="C34" s="15">
        <v>58282</v>
      </c>
      <c r="D34" s="47">
        <v>78000</v>
      </c>
    </row>
    <row r="35" spans="1:8" x14ac:dyDescent="0.2">
      <c r="A35" s="46" t="s">
        <v>30</v>
      </c>
      <c r="B35" s="15"/>
      <c r="C35" s="15"/>
      <c r="D35" s="47"/>
    </row>
    <row r="36" spans="1:8" x14ac:dyDescent="0.2">
      <c r="A36" s="35" t="s">
        <v>31</v>
      </c>
      <c r="B36" s="15">
        <v>100000</v>
      </c>
      <c r="C36" s="15">
        <v>42988</v>
      </c>
      <c r="D36" s="47">
        <v>60000</v>
      </c>
    </row>
    <row r="37" spans="1:8" x14ac:dyDescent="0.2">
      <c r="A37" s="35" t="s">
        <v>32</v>
      </c>
      <c r="B37" s="15">
        <v>2000</v>
      </c>
      <c r="C37" s="15">
        <v>1312</v>
      </c>
      <c r="D37" s="47">
        <v>2000</v>
      </c>
    </row>
    <row r="38" spans="1:8" x14ac:dyDescent="0.2">
      <c r="A38" s="35" t="s">
        <v>33</v>
      </c>
      <c r="B38" s="15">
        <v>9000</v>
      </c>
      <c r="C38" s="15">
        <v>8709</v>
      </c>
      <c r="D38" s="47">
        <v>9000</v>
      </c>
      <c r="H38" s="48"/>
    </row>
    <row r="39" spans="1:8" x14ac:dyDescent="0.2">
      <c r="A39" s="35" t="s">
        <v>34</v>
      </c>
      <c r="B39" s="15">
        <v>5000</v>
      </c>
      <c r="C39" s="15">
        <v>5123</v>
      </c>
      <c r="D39" s="47">
        <v>5000</v>
      </c>
    </row>
    <row r="40" spans="1:8" x14ac:dyDescent="0.2">
      <c r="A40" s="46" t="s">
        <v>35</v>
      </c>
      <c r="B40" s="15"/>
      <c r="C40" s="15"/>
      <c r="D40" s="47"/>
    </row>
    <row r="41" spans="1:8" x14ac:dyDescent="0.2">
      <c r="A41" s="35" t="s">
        <v>36</v>
      </c>
      <c r="B41" s="36">
        <v>10000</v>
      </c>
      <c r="C41" s="15">
        <v>8456</v>
      </c>
      <c r="D41" s="38">
        <v>10000</v>
      </c>
    </row>
    <row r="42" spans="1:8" x14ac:dyDescent="0.2">
      <c r="A42" s="35" t="s">
        <v>37</v>
      </c>
      <c r="B42" s="49">
        <v>5000</v>
      </c>
      <c r="C42" s="15">
        <v>1775</v>
      </c>
      <c r="D42" s="50">
        <v>5000</v>
      </c>
    </row>
    <row r="43" spans="1:8" x14ac:dyDescent="0.2">
      <c r="A43" s="35" t="s">
        <v>38</v>
      </c>
      <c r="B43" s="49">
        <v>1000</v>
      </c>
      <c r="C43" s="15">
        <v>0</v>
      </c>
      <c r="D43" s="50">
        <v>1000</v>
      </c>
    </row>
    <row r="44" spans="1:8" x14ac:dyDescent="0.2">
      <c r="A44" s="46" t="s">
        <v>39</v>
      </c>
      <c r="B44" s="49"/>
      <c r="C44" s="15"/>
      <c r="D44" s="50"/>
    </row>
    <row r="45" spans="1:8" x14ac:dyDescent="0.2">
      <c r="A45" s="35" t="s">
        <v>40</v>
      </c>
      <c r="B45" s="49">
        <v>10000</v>
      </c>
      <c r="C45" s="15">
        <v>10803</v>
      </c>
      <c r="D45" s="50">
        <v>10000</v>
      </c>
    </row>
    <row r="46" spans="1:8" x14ac:dyDescent="0.2">
      <c r="A46" s="35" t="s">
        <v>41</v>
      </c>
      <c r="B46" s="49">
        <v>40000</v>
      </c>
      <c r="C46" s="37">
        <v>30342</v>
      </c>
      <c r="D46" s="50">
        <v>35000</v>
      </c>
    </row>
    <row r="47" spans="1:8" x14ac:dyDescent="0.2">
      <c r="A47" s="35" t="s">
        <v>42</v>
      </c>
      <c r="B47" s="49">
        <v>15000</v>
      </c>
      <c r="C47" s="37">
        <v>10380</v>
      </c>
      <c r="D47" s="50">
        <v>15000</v>
      </c>
    </row>
    <row r="48" spans="1:8" x14ac:dyDescent="0.2">
      <c r="A48" s="35" t="s">
        <v>43</v>
      </c>
      <c r="B48" s="49">
        <v>6000</v>
      </c>
      <c r="C48" s="15">
        <v>3545</v>
      </c>
      <c r="D48" s="50">
        <v>6000</v>
      </c>
    </row>
    <row r="49" spans="1:4" x14ac:dyDescent="0.2">
      <c r="A49" s="35" t="s">
        <v>44</v>
      </c>
      <c r="B49" s="49">
        <v>8000</v>
      </c>
      <c r="C49" s="15">
        <v>6210</v>
      </c>
      <c r="D49" s="50">
        <v>8000</v>
      </c>
    </row>
    <row r="50" spans="1:4" x14ac:dyDescent="0.2">
      <c r="A50" s="35" t="s">
        <v>45</v>
      </c>
      <c r="B50" s="49">
        <v>18000</v>
      </c>
      <c r="C50" s="37">
        <v>15880</v>
      </c>
      <c r="D50" s="50">
        <v>18000</v>
      </c>
    </row>
    <row r="51" spans="1:4" x14ac:dyDescent="0.2">
      <c r="A51" s="35" t="s">
        <v>46</v>
      </c>
      <c r="B51" s="49">
        <v>18000</v>
      </c>
      <c r="C51" s="15">
        <v>14843</v>
      </c>
      <c r="D51" s="50">
        <v>18000</v>
      </c>
    </row>
    <row r="52" spans="1:4" x14ac:dyDescent="0.2">
      <c r="A52" s="46" t="s">
        <v>47</v>
      </c>
      <c r="B52" s="49"/>
      <c r="C52" s="15"/>
      <c r="D52" s="50"/>
    </row>
    <row r="53" spans="1:4" x14ac:dyDescent="0.2">
      <c r="A53" s="35" t="s">
        <v>48</v>
      </c>
      <c r="B53" s="49">
        <v>2000</v>
      </c>
      <c r="C53" s="15">
        <v>2834</v>
      </c>
      <c r="D53" s="50">
        <v>2000</v>
      </c>
    </row>
    <row r="54" spans="1:4" x14ac:dyDescent="0.2">
      <c r="A54" s="35" t="s">
        <v>49</v>
      </c>
      <c r="B54" s="49">
        <v>3000</v>
      </c>
      <c r="C54" s="15">
        <v>2239</v>
      </c>
      <c r="D54" s="50">
        <v>3000</v>
      </c>
    </row>
    <row r="55" spans="1:4" x14ac:dyDescent="0.2">
      <c r="A55" s="35" t="s">
        <v>50</v>
      </c>
      <c r="B55" s="49">
        <v>15000</v>
      </c>
      <c r="C55" s="15">
        <v>16864</v>
      </c>
      <c r="D55" s="50">
        <v>15000</v>
      </c>
    </row>
    <row r="56" spans="1:4" x14ac:dyDescent="0.2">
      <c r="A56" s="35" t="s">
        <v>51</v>
      </c>
      <c r="B56" s="49"/>
      <c r="C56" s="15"/>
      <c r="D56" s="50">
        <v>7000</v>
      </c>
    </row>
    <row r="57" spans="1:4" x14ac:dyDescent="0.2">
      <c r="A57" s="35" t="s">
        <v>52</v>
      </c>
      <c r="B57" s="49"/>
      <c r="C57" s="15"/>
      <c r="D57" s="50">
        <v>6000</v>
      </c>
    </row>
    <row r="58" spans="1:4" x14ac:dyDescent="0.2">
      <c r="A58" s="35" t="s">
        <v>53</v>
      </c>
      <c r="B58" s="37">
        <v>20000</v>
      </c>
      <c r="C58" s="15">
        <v>21250</v>
      </c>
      <c r="D58" s="39">
        <v>20000</v>
      </c>
    </row>
    <row r="59" spans="1:4" x14ac:dyDescent="0.2">
      <c r="A59" s="51" t="s">
        <v>54</v>
      </c>
      <c r="B59" s="52">
        <f t="shared" ref="B59:C59" si="3">SUM(B60:B60)</f>
        <v>50000</v>
      </c>
      <c r="C59" s="52">
        <f t="shared" si="3"/>
        <v>49570</v>
      </c>
      <c r="D59" s="52">
        <f>SUM(D60:D60)</f>
        <v>50000</v>
      </c>
    </row>
    <row r="60" spans="1:4" x14ac:dyDescent="0.2">
      <c r="A60" s="35" t="s">
        <v>55</v>
      </c>
      <c r="B60" s="36">
        <v>50000</v>
      </c>
      <c r="C60" s="15">
        <v>49570</v>
      </c>
      <c r="D60" s="38">
        <v>50000</v>
      </c>
    </row>
    <row r="61" spans="1:4" x14ac:dyDescent="0.2">
      <c r="A61" s="41"/>
      <c r="B61" s="53"/>
      <c r="C61" s="24"/>
      <c r="D61" s="54"/>
    </row>
    <row r="62" spans="1:4" x14ac:dyDescent="0.2">
      <c r="A62" s="55" t="s">
        <v>56</v>
      </c>
      <c r="B62" s="56">
        <f t="shared" ref="B62:C62" si="4">B63+B68+B70+B72+B74</f>
        <v>397000</v>
      </c>
      <c r="C62" s="56">
        <f t="shared" si="4"/>
        <v>336994</v>
      </c>
      <c r="D62" s="56">
        <f>D63+D68+D70+D72+D74</f>
        <v>397000</v>
      </c>
    </row>
    <row r="63" spans="1:4" x14ac:dyDescent="0.2">
      <c r="A63" s="57" t="s">
        <v>57</v>
      </c>
      <c r="B63" s="52">
        <f t="shared" ref="B63:C63" si="5">SUM(B64:B67)</f>
        <v>144000</v>
      </c>
      <c r="C63" s="52">
        <f t="shared" si="5"/>
        <v>152568</v>
      </c>
      <c r="D63" s="52">
        <f>SUM(D64:D67)</f>
        <v>144000</v>
      </c>
    </row>
    <row r="64" spans="1:4" x14ac:dyDescent="0.2">
      <c r="A64" s="58" t="s">
        <v>58</v>
      </c>
      <c r="B64" s="49">
        <v>50000</v>
      </c>
      <c r="C64" s="15">
        <v>43653</v>
      </c>
      <c r="D64" s="50">
        <v>45000</v>
      </c>
    </row>
    <row r="65" spans="1:4" x14ac:dyDescent="0.2">
      <c r="A65" s="58" t="s">
        <v>59</v>
      </c>
      <c r="B65" s="49">
        <v>80000</v>
      </c>
      <c r="C65" s="15">
        <v>89366</v>
      </c>
      <c r="D65" s="50">
        <v>80000</v>
      </c>
    </row>
    <row r="66" spans="1:4" x14ac:dyDescent="0.2">
      <c r="A66" s="59" t="s">
        <v>60</v>
      </c>
      <c r="B66" s="60">
        <v>12000</v>
      </c>
      <c r="C66" s="60">
        <v>12463</v>
      </c>
      <c r="D66" s="16">
        <v>12000</v>
      </c>
    </row>
    <row r="67" spans="1:4" x14ac:dyDescent="0.2">
      <c r="A67" s="61" t="s">
        <v>61</v>
      </c>
      <c r="B67" s="15">
        <v>2000</v>
      </c>
      <c r="C67" s="15">
        <v>7086</v>
      </c>
      <c r="D67" s="47">
        <v>7000</v>
      </c>
    </row>
    <row r="68" spans="1:4" x14ac:dyDescent="0.2">
      <c r="A68" s="51" t="s">
        <v>62</v>
      </c>
      <c r="B68" s="52">
        <f t="shared" ref="B68:C68" si="6">SUM(B69:B69)</f>
        <v>43000</v>
      </c>
      <c r="C68" s="52">
        <f t="shared" si="6"/>
        <v>43502</v>
      </c>
      <c r="D68" s="52">
        <f>SUM(D69:D69)</f>
        <v>43000</v>
      </c>
    </row>
    <row r="69" spans="1:4" x14ac:dyDescent="0.2">
      <c r="A69" s="59" t="s">
        <v>63</v>
      </c>
      <c r="B69" s="15">
        <v>43000</v>
      </c>
      <c r="C69" s="15">
        <v>43502</v>
      </c>
      <c r="D69" s="47">
        <v>43000</v>
      </c>
    </row>
    <row r="70" spans="1:4" x14ac:dyDescent="0.2">
      <c r="A70" s="44" t="s">
        <v>64</v>
      </c>
      <c r="B70" s="45">
        <f t="shared" ref="B70:C70" si="7">SUM(B71:B71)</f>
        <v>3000</v>
      </c>
      <c r="C70" s="45">
        <f t="shared" si="7"/>
        <v>2122</v>
      </c>
      <c r="D70" s="45">
        <f>SUM(D71:D71)</f>
        <v>3000</v>
      </c>
    </row>
    <row r="71" spans="1:4" x14ac:dyDescent="0.2">
      <c r="A71" s="59" t="s">
        <v>65</v>
      </c>
      <c r="B71" s="62">
        <v>3000</v>
      </c>
      <c r="C71" s="62">
        <v>2122</v>
      </c>
      <c r="D71" s="63">
        <v>3000</v>
      </c>
    </row>
    <row r="72" spans="1:4" x14ac:dyDescent="0.2">
      <c r="A72" s="64" t="s">
        <v>66</v>
      </c>
      <c r="B72" s="45">
        <f t="shared" ref="B72:C72" si="8">SUM(B73:B73)</f>
        <v>57000</v>
      </c>
      <c r="C72" s="45">
        <f t="shared" si="8"/>
        <v>57000</v>
      </c>
      <c r="D72" s="45">
        <f>SUM(D73:D73)</f>
        <v>57000</v>
      </c>
    </row>
    <row r="73" spans="1:4" x14ac:dyDescent="0.2">
      <c r="A73" s="59" t="s">
        <v>67</v>
      </c>
      <c r="B73" s="62">
        <v>57000</v>
      </c>
      <c r="C73" s="62">
        <v>57000</v>
      </c>
      <c r="D73" s="63">
        <v>57000</v>
      </c>
    </row>
    <row r="74" spans="1:4" x14ac:dyDescent="0.2">
      <c r="A74" s="64" t="s">
        <v>68</v>
      </c>
      <c r="B74" s="45">
        <f>SUM(B75:B76)</f>
        <v>150000</v>
      </c>
      <c r="C74" s="45">
        <f>SUM(C75:C76)</f>
        <v>81802</v>
      </c>
      <c r="D74" s="45">
        <f>SUM(D75:D76)</f>
        <v>150000</v>
      </c>
    </row>
    <row r="75" spans="1:4" x14ac:dyDescent="0.2">
      <c r="A75" s="59" t="s">
        <v>69</v>
      </c>
      <c r="B75" s="36">
        <v>90000</v>
      </c>
      <c r="C75" s="62">
        <v>60893</v>
      </c>
      <c r="D75" s="38">
        <v>90000</v>
      </c>
    </row>
    <row r="76" spans="1:4" x14ac:dyDescent="0.2">
      <c r="A76" s="59" t="s">
        <v>70</v>
      </c>
      <c r="B76" s="60">
        <v>60000</v>
      </c>
      <c r="C76" s="60">
        <v>20909</v>
      </c>
      <c r="D76" s="16">
        <v>60000</v>
      </c>
    </row>
    <row r="77" spans="1:4" x14ac:dyDescent="0.2">
      <c r="A77" s="65"/>
      <c r="B77" s="66"/>
      <c r="C77" s="66"/>
      <c r="D77" s="67"/>
    </row>
    <row r="78" spans="1:4" x14ac:dyDescent="0.2">
      <c r="A78" s="55" t="s">
        <v>71</v>
      </c>
      <c r="B78" s="56">
        <f t="shared" ref="B78:C78" si="9">B79+B81+B83</f>
        <v>87000</v>
      </c>
      <c r="C78" s="56">
        <f t="shared" si="9"/>
        <v>111165</v>
      </c>
      <c r="D78" s="56">
        <f>D79+D81+D83</f>
        <v>87000</v>
      </c>
    </row>
    <row r="79" spans="1:4" x14ac:dyDescent="0.2">
      <c r="A79" s="44" t="s">
        <v>72</v>
      </c>
      <c r="B79" s="45">
        <f t="shared" ref="B79:C79" si="10">SUM(B80:B80)</f>
        <v>28000</v>
      </c>
      <c r="C79" s="45">
        <f t="shared" si="10"/>
        <v>51978</v>
      </c>
      <c r="D79" s="45">
        <f>SUM(D80:D80)</f>
        <v>28000</v>
      </c>
    </row>
    <row r="80" spans="1:4" x14ac:dyDescent="0.2">
      <c r="A80" s="35" t="s">
        <v>73</v>
      </c>
      <c r="B80" s="37">
        <v>28000</v>
      </c>
      <c r="C80" s="37">
        <v>51978</v>
      </c>
      <c r="D80" s="39">
        <v>28000</v>
      </c>
    </row>
    <row r="81" spans="1:4" x14ac:dyDescent="0.2">
      <c r="A81" s="44" t="s">
        <v>74</v>
      </c>
      <c r="B81" s="45">
        <f t="shared" ref="B81:C81" si="11">SUM(B82:B82)</f>
        <v>10000</v>
      </c>
      <c r="C81" s="45">
        <f t="shared" si="11"/>
        <v>13026</v>
      </c>
      <c r="D81" s="45">
        <f>SUM(D82:D82)</f>
        <v>10000</v>
      </c>
    </row>
    <row r="82" spans="1:4" x14ac:dyDescent="0.2">
      <c r="A82" s="35" t="s">
        <v>73</v>
      </c>
      <c r="B82" s="37">
        <v>10000</v>
      </c>
      <c r="C82" s="37">
        <v>13026</v>
      </c>
      <c r="D82" s="39">
        <v>10000</v>
      </c>
    </row>
    <row r="83" spans="1:4" x14ac:dyDescent="0.2">
      <c r="A83" s="44" t="s">
        <v>75</v>
      </c>
      <c r="B83" s="45">
        <f t="shared" ref="B83:C83" si="12">SUM(B84:B84)</f>
        <v>49000</v>
      </c>
      <c r="C83" s="45">
        <f t="shared" si="12"/>
        <v>46161</v>
      </c>
      <c r="D83" s="45">
        <f>SUM(D84:D84)</f>
        <v>49000</v>
      </c>
    </row>
    <row r="84" spans="1:4" x14ac:dyDescent="0.2">
      <c r="A84" s="35" t="s">
        <v>76</v>
      </c>
      <c r="B84" s="37">
        <v>49000</v>
      </c>
      <c r="C84" s="37">
        <v>46161</v>
      </c>
      <c r="D84" s="39">
        <v>49000</v>
      </c>
    </row>
    <row r="85" spans="1:4" x14ac:dyDescent="0.2">
      <c r="A85" s="41"/>
      <c r="B85" s="42"/>
      <c r="C85" s="42"/>
      <c r="D85" s="43"/>
    </row>
    <row r="86" spans="1:4" x14ac:dyDescent="0.2">
      <c r="A86" s="55" t="s">
        <v>77</v>
      </c>
      <c r="B86" s="56">
        <f t="shared" ref="B86:C86" si="13">B87+B94</f>
        <v>179000</v>
      </c>
      <c r="C86" s="56">
        <f t="shared" si="13"/>
        <v>206358</v>
      </c>
      <c r="D86" s="56">
        <f>D87+D94</f>
        <v>208096</v>
      </c>
    </row>
    <row r="87" spans="1:4" x14ac:dyDescent="0.2">
      <c r="A87" s="44" t="s">
        <v>78</v>
      </c>
      <c r="B87" s="45">
        <f>SUM(B88:B93)</f>
        <v>79000</v>
      </c>
      <c r="C87" s="45">
        <f>SUM(C88:C93)</f>
        <v>65062</v>
      </c>
      <c r="D87" s="45">
        <f>SUM(D88:D93)</f>
        <v>79000</v>
      </c>
    </row>
    <row r="88" spans="1:4" x14ac:dyDescent="0.2">
      <c r="A88" s="35" t="s">
        <v>79</v>
      </c>
      <c r="B88" s="37">
        <v>2000</v>
      </c>
      <c r="C88" s="37">
        <v>1874</v>
      </c>
      <c r="D88" s="39">
        <v>2000</v>
      </c>
    </row>
    <row r="89" spans="1:4" x14ac:dyDescent="0.2">
      <c r="A89" s="35" t="s">
        <v>80</v>
      </c>
      <c r="B89" s="36">
        <v>40000</v>
      </c>
      <c r="C89" s="37">
        <v>20000</v>
      </c>
      <c r="D89" s="38">
        <v>40000</v>
      </c>
    </row>
    <row r="90" spans="1:4" x14ac:dyDescent="0.2">
      <c r="A90" s="35" t="s">
        <v>81</v>
      </c>
      <c r="B90" s="37">
        <v>5000</v>
      </c>
      <c r="C90" s="37">
        <v>5649</v>
      </c>
      <c r="D90" s="39">
        <v>5000</v>
      </c>
    </row>
    <row r="91" spans="1:4" x14ac:dyDescent="0.2">
      <c r="A91" s="35" t="s">
        <v>82</v>
      </c>
      <c r="B91" s="37">
        <v>17000</v>
      </c>
      <c r="C91" s="37">
        <v>17000</v>
      </c>
      <c r="D91" s="39">
        <v>17000</v>
      </c>
    </row>
    <row r="92" spans="1:4" x14ac:dyDescent="0.2">
      <c r="A92" s="35" t="s">
        <v>83</v>
      </c>
      <c r="B92" s="37">
        <v>5000</v>
      </c>
      <c r="C92" s="37">
        <v>7226</v>
      </c>
      <c r="D92" s="39">
        <v>5000</v>
      </c>
    </row>
    <row r="93" spans="1:4" x14ac:dyDescent="0.2">
      <c r="A93" s="35" t="s">
        <v>84</v>
      </c>
      <c r="B93" s="37">
        <v>10000</v>
      </c>
      <c r="C93" s="37">
        <v>13313</v>
      </c>
      <c r="D93" s="39">
        <v>10000</v>
      </c>
    </row>
    <row r="94" spans="1:4" x14ac:dyDescent="0.2">
      <c r="A94" s="44" t="s">
        <v>85</v>
      </c>
      <c r="B94" s="68">
        <v>100000</v>
      </c>
      <c r="C94" s="68">
        <f>SUM(C95:C132)</f>
        <v>141296</v>
      </c>
      <c r="D94" s="45">
        <f>SUM(D95:D133)</f>
        <v>129096</v>
      </c>
    </row>
    <row r="95" spans="1:4" x14ac:dyDescent="0.2">
      <c r="A95" s="69" t="s">
        <v>86</v>
      </c>
      <c r="B95" s="36"/>
      <c r="C95" s="36">
        <v>1750</v>
      </c>
      <c r="D95" s="38">
        <v>1750</v>
      </c>
    </row>
    <row r="96" spans="1:4" x14ac:dyDescent="0.2">
      <c r="A96" s="69" t="s">
        <v>87</v>
      </c>
      <c r="B96" s="36"/>
      <c r="C96" s="36">
        <v>2304</v>
      </c>
      <c r="D96" s="38">
        <v>2304</v>
      </c>
    </row>
    <row r="97" spans="1:4" x14ac:dyDescent="0.2">
      <c r="A97" s="69" t="s">
        <v>88</v>
      </c>
      <c r="B97" s="36"/>
      <c r="C97" s="36">
        <v>4725</v>
      </c>
      <c r="D97" s="38">
        <v>4725</v>
      </c>
    </row>
    <row r="98" spans="1:4" x14ac:dyDescent="0.2">
      <c r="A98" s="69" t="s">
        <v>89</v>
      </c>
      <c r="B98" s="36"/>
      <c r="C98" s="36">
        <v>6600</v>
      </c>
      <c r="D98" s="38">
        <v>6600</v>
      </c>
    </row>
    <row r="99" spans="1:4" x14ac:dyDescent="0.2">
      <c r="A99" s="69" t="s">
        <v>90</v>
      </c>
      <c r="B99" s="36"/>
      <c r="C99" s="36">
        <v>6104</v>
      </c>
      <c r="D99" s="38">
        <v>6104</v>
      </c>
    </row>
    <row r="100" spans="1:4" x14ac:dyDescent="0.2">
      <c r="A100" s="69" t="s">
        <v>91</v>
      </c>
      <c r="B100" s="36"/>
      <c r="C100" s="36">
        <v>1047</v>
      </c>
      <c r="D100" s="38">
        <v>1047</v>
      </c>
    </row>
    <row r="101" spans="1:4" x14ac:dyDescent="0.2">
      <c r="A101" s="69" t="s">
        <v>92</v>
      </c>
      <c r="B101" s="36"/>
      <c r="C101" s="36">
        <v>8000</v>
      </c>
      <c r="D101" s="38">
        <v>8000</v>
      </c>
    </row>
    <row r="102" spans="1:4" x14ac:dyDescent="0.2">
      <c r="A102" s="69" t="s">
        <v>93</v>
      </c>
      <c r="B102" s="36"/>
      <c r="C102" s="36">
        <v>9900</v>
      </c>
      <c r="D102" s="38">
        <v>9900</v>
      </c>
    </row>
    <row r="103" spans="1:4" x14ac:dyDescent="0.2">
      <c r="A103" s="69" t="s">
        <v>94</v>
      </c>
      <c r="B103" s="36"/>
      <c r="C103" s="36">
        <v>4367</v>
      </c>
      <c r="D103" s="38">
        <v>4367</v>
      </c>
    </row>
    <row r="104" spans="1:4" x14ac:dyDescent="0.2">
      <c r="A104" s="69" t="s">
        <v>95</v>
      </c>
      <c r="B104" s="36"/>
      <c r="C104" s="36">
        <v>4562</v>
      </c>
      <c r="D104" s="38">
        <v>4562</v>
      </c>
    </row>
    <row r="105" spans="1:4" x14ac:dyDescent="0.2">
      <c r="A105" s="69" t="s">
        <v>96</v>
      </c>
      <c r="B105" s="36"/>
      <c r="C105" s="36">
        <v>8494</v>
      </c>
      <c r="D105" s="38">
        <v>8494</v>
      </c>
    </row>
    <row r="106" spans="1:4" x14ac:dyDescent="0.2">
      <c r="A106" s="69" t="s">
        <v>97</v>
      </c>
      <c r="B106" s="36"/>
      <c r="C106" s="36">
        <v>7609</v>
      </c>
      <c r="D106" s="38">
        <v>7609</v>
      </c>
    </row>
    <row r="107" spans="1:4" x14ac:dyDescent="0.2">
      <c r="A107" s="69" t="s">
        <v>98</v>
      </c>
      <c r="B107" s="36"/>
      <c r="C107" s="36">
        <v>4667</v>
      </c>
      <c r="D107" s="38">
        <v>4667</v>
      </c>
    </row>
    <row r="108" spans="1:4" x14ac:dyDescent="0.2">
      <c r="A108" s="69" t="s">
        <v>99</v>
      </c>
      <c r="B108" s="36"/>
      <c r="C108" s="36">
        <v>5708</v>
      </c>
      <c r="D108" s="38">
        <v>5708</v>
      </c>
    </row>
    <row r="109" spans="1:4" x14ac:dyDescent="0.2">
      <c r="A109" s="69" t="s">
        <v>100</v>
      </c>
      <c r="B109" s="36"/>
      <c r="C109" s="36">
        <v>6960</v>
      </c>
      <c r="D109" s="38">
        <v>6960</v>
      </c>
    </row>
    <row r="110" spans="1:4" x14ac:dyDescent="0.2">
      <c r="A110" s="69" t="s">
        <v>101</v>
      </c>
      <c r="B110" s="36"/>
      <c r="C110" s="36">
        <v>5624</v>
      </c>
      <c r="D110" s="38">
        <v>5624</v>
      </c>
    </row>
    <row r="111" spans="1:4" x14ac:dyDescent="0.2">
      <c r="A111" s="69" t="s">
        <v>102</v>
      </c>
      <c r="B111" s="36"/>
      <c r="C111" s="36">
        <v>5624</v>
      </c>
      <c r="D111" s="38">
        <v>5624</v>
      </c>
    </row>
    <row r="112" spans="1:4" x14ac:dyDescent="0.2">
      <c r="A112" s="69" t="s">
        <v>103</v>
      </c>
      <c r="B112" s="36"/>
      <c r="C112" s="36">
        <v>2867</v>
      </c>
      <c r="D112" s="38">
        <v>2867</v>
      </c>
    </row>
    <row r="113" spans="1:4" x14ac:dyDescent="0.2">
      <c r="A113" s="69" t="s">
        <v>104</v>
      </c>
      <c r="B113" s="36"/>
      <c r="C113" s="36">
        <v>3284</v>
      </c>
      <c r="D113" s="38">
        <v>3284</v>
      </c>
    </row>
    <row r="114" spans="1:4" x14ac:dyDescent="0.2">
      <c r="A114" s="69" t="s">
        <v>105</v>
      </c>
      <c r="B114" s="36"/>
      <c r="C114" s="36">
        <v>3284</v>
      </c>
      <c r="D114" s="38">
        <v>3284</v>
      </c>
    </row>
    <row r="115" spans="1:4" x14ac:dyDescent="0.2">
      <c r="A115" s="69" t="s">
        <v>106</v>
      </c>
      <c r="B115" s="36"/>
      <c r="C115" s="36">
        <v>4162</v>
      </c>
      <c r="D115" s="38">
        <v>4162</v>
      </c>
    </row>
    <row r="116" spans="1:4" x14ac:dyDescent="0.2">
      <c r="A116" s="69" t="s">
        <v>107</v>
      </c>
      <c r="B116" s="36"/>
      <c r="C116" s="36">
        <v>1238</v>
      </c>
      <c r="D116" s="38">
        <v>1238</v>
      </c>
    </row>
    <row r="117" spans="1:4" x14ac:dyDescent="0.2">
      <c r="A117" s="69" t="s">
        <v>108</v>
      </c>
      <c r="B117" s="36"/>
      <c r="C117" s="36">
        <v>2129</v>
      </c>
      <c r="D117" s="38">
        <v>2129</v>
      </c>
    </row>
    <row r="118" spans="1:4" x14ac:dyDescent="0.2">
      <c r="A118" s="69" t="s">
        <v>109</v>
      </c>
      <c r="B118" s="36"/>
      <c r="C118" s="36">
        <v>4663</v>
      </c>
      <c r="D118" s="38">
        <v>4663</v>
      </c>
    </row>
    <row r="119" spans="1:4" x14ac:dyDescent="0.2">
      <c r="A119" s="69" t="s">
        <v>110</v>
      </c>
      <c r="B119" s="36"/>
      <c r="C119" s="36">
        <v>4663</v>
      </c>
      <c r="D119" s="38">
        <v>4663</v>
      </c>
    </row>
    <row r="120" spans="1:4" x14ac:dyDescent="0.2">
      <c r="A120" s="69" t="s">
        <v>111</v>
      </c>
      <c r="B120" s="36"/>
      <c r="C120" s="36">
        <v>535</v>
      </c>
      <c r="D120" s="38">
        <v>535</v>
      </c>
    </row>
    <row r="121" spans="1:4" x14ac:dyDescent="0.2">
      <c r="A121" s="69" t="s">
        <v>112</v>
      </c>
      <c r="B121" s="36"/>
      <c r="C121" s="36">
        <v>535</v>
      </c>
      <c r="D121" s="38">
        <v>535</v>
      </c>
    </row>
    <row r="122" spans="1:4" x14ac:dyDescent="0.2">
      <c r="A122" s="69" t="s">
        <v>113</v>
      </c>
      <c r="B122" s="36"/>
      <c r="C122" s="36">
        <v>2020</v>
      </c>
      <c r="D122" s="38">
        <v>2020</v>
      </c>
    </row>
    <row r="123" spans="1:4" x14ac:dyDescent="0.2">
      <c r="A123" s="69" t="s">
        <v>114</v>
      </c>
      <c r="B123" s="36"/>
      <c r="C123" s="36">
        <v>1990</v>
      </c>
      <c r="D123" s="38">
        <v>1990</v>
      </c>
    </row>
    <row r="124" spans="1:4" x14ac:dyDescent="0.2">
      <c r="A124" s="69" t="s">
        <v>115</v>
      </c>
      <c r="B124" s="36"/>
      <c r="C124" s="36">
        <v>1990</v>
      </c>
      <c r="D124" s="38">
        <v>1990</v>
      </c>
    </row>
    <row r="125" spans="1:4" x14ac:dyDescent="0.2">
      <c r="A125" s="69" t="s">
        <v>116</v>
      </c>
      <c r="B125" s="36"/>
      <c r="C125" s="36">
        <v>3370</v>
      </c>
      <c r="D125" s="38">
        <v>3370</v>
      </c>
    </row>
    <row r="126" spans="1:4" x14ac:dyDescent="0.2">
      <c r="A126" s="69" t="s">
        <v>117</v>
      </c>
      <c r="B126" s="36"/>
      <c r="C126" s="36">
        <v>3356</v>
      </c>
      <c r="D126" s="38">
        <v>3356</v>
      </c>
    </row>
    <row r="127" spans="1:4" x14ac:dyDescent="0.2">
      <c r="A127" s="69" t="s">
        <v>118</v>
      </c>
      <c r="B127" s="36"/>
      <c r="C127" s="36">
        <v>7165</v>
      </c>
      <c r="D127" s="38">
        <v>7165</v>
      </c>
    </row>
    <row r="128" spans="1:4" x14ac:dyDescent="0.2">
      <c r="A128" s="69" t="s">
        <v>119</v>
      </c>
      <c r="B128" s="36"/>
      <c r="C128" s="36"/>
      <c r="D128" s="38">
        <v>14400</v>
      </c>
    </row>
    <row r="129" spans="1:4" x14ac:dyDescent="0.2">
      <c r="A129" s="69" t="s">
        <v>120</v>
      </c>
      <c r="B129" s="36"/>
      <c r="C129" s="36"/>
      <c r="D129" s="38">
        <v>20000</v>
      </c>
    </row>
    <row r="130" spans="1:4" x14ac:dyDescent="0.2">
      <c r="A130" s="35" t="s">
        <v>121</v>
      </c>
      <c r="B130" s="70"/>
      <c r="C130" s="70"/>
      <c r="D130" s="70">
        <v>10000</v>
      </c>
    </row>
    <row r="131" spans="1:4" x14ac:dyDescent="0.2">
      <c r="A131" s="35" t="s">
        <v>122</v>
      </c>
      <c r="B131" s="70"/>
      <c r="C131" s="70"/>
      <c r="D131" s="70">
        <v>11000</v>
      </c>
    </row>
    <row r="132" spans="1:4" x14ac:dyDescent="0.2">
      <c r="A132" s="35" t="s">
        <v>123</v>
      </c>
      <c r="B132" s="37"/>
      <c r="C132" s="37"/>
      <c r="D132" s="39">
        <v>8400</v>
      </c>
    </row>
    <row r="133" spans="1:4" x14ac:dyDescent="0.2">
      <c r="A133" s="35" t="s">
        <v>124</v>
      </c>
      <c r="B133" s="37"/>
      <c r="C133" s="37">
        <f>SUM(-76000)</f>
        <v>-76000</v>
      </c>
      <c r="D133" s="39">
        <v>-76000</v>
      </c>
    </row>
    <row r="134" spans="1:4" x14ac:dyDescent="0.2">
      <c r="A134" s="41"/>
      <c r="B134" s="42"/>
      <c r="C134" s="42"/>
      <c r="D134" s="43"/>
    </row>
    <row r="135" spans="1:4" x14ac:dyDescent="0.2">
      <c r="A135" s="55" t="s">
        <v>125</v>
      </c>
      <c r="B135" s="56">
        <f t="shared" ref="B135:C135" si="14">B136+B138</f>
        <v>16000</v>
      </c>
      <c r="C135" s="56">
        <f t="shared" si="14"/>
        <v>15836</v>
      </c>
      <c r="D135" s="56">
        <f>D136+D138</f>
        <v>16000</v>
      </c>
    </row>
    <row r="136" spans="1:4" x14ac:dyDescent="0.2">
      <c r="A136" s="44" t="s">
        <v>126</v>
      </c>
      <c r="B136" s="45">
        <f t="shared" ref="B136:C136" si="15">SUM(B137:B137)</f>
        <v>15000</v>
      </c>
      <c r="C136" s="45">
        <f t="shared" si="15"/>
        <v>15424</v>
      </c>
      <c r="D136" s="45">
        <f>SUM(D137:D137)</f>
        <v>15000</v>
      </c>
    </row>
    <row r="137" spans="1:4" x14ac:dyDescent="0.2">
      <c r="A137" s="35" t="s">
        <v>127</v>
      </c>
      <c r="B137" s="39">
        <v>15000</v>
      </c>
      <c r="C137" s="37">
        <v>15424</v>
      </c>
      <c r="D137" s="39">
        <v>15000</v>
      </c>
    </row>
    <row r="138" spans="1:4" x14ac:dyDescent="0.2">
      <c r="A138" s="44" t="s">
        <v>128</v>
      </c>
      <c r="B138" s="45">
        <f t="shared" ref="B138:C138" si="16">SUM(B139:B139)</f>
        <v>1000</v>
      </c>
      <c r="C138" s="45">
        <f t="shared" si="16"/>
        <v>412</v>
      </c>
      <c r="D138" s="45">
        <f>SUM(D139:D139)</f>
        <v>1000</v>
      </c>
    </row>
    <row r="139" spans="1:4" x14ac:dyDescent="0.2">
      <c r="A139" s="71" t="s">
        <v>129</v>
      </c>
      <c r="B139" s="72">
        <v>1000</v>
      </c>
      <c r="C139" s="73">
        <v>412</v>
      </c>
      <c r="D139" s="72">
        <v>1000</v>
      </c>
    </row>
    <row r="140" spans="1:4" x14ac:dyDescent="0.2">
      <c r="A140" s="74"/>
      <c r="B140" s="75"/>
      <c r="C140" s="76"/>
      <c r="D140" s="77"/>
    </row>
    <row r="141" spans="1:4" x14ac:dyDescent="0.2">
      <c r="A141" s="55" t="s">
        <v>130</v>
      </c>
      <c r="B141" s="56">
        <f t="shared" ref="B141:C141" si="17">B142</f>
        <v>180000</v>
      </c>
      <c r="C141" s="56">
        <f t="shared" si="17"/>
        <v>179812</v>
      </c>
      <c r="D141" s="56">
        <f>D142</f>
        <v>165000</v>
      </c>
    </row>
    <row r="142" spans="1:4" x14ac:dyDescent="0.2">
      <c r="A142" s="44" t="s">
        <v>131</v>
      </c>
      <c r="B142" s="45">
        <f t="shared" ref="B142:C142" si="18">SUM(B143:B143)</f>
        <v>180000</v>
      </c>
      <c r="C142" s="45">
        <f t="shared" si="18"/>
        <v>179812</v>
      </c>
      <c r="D142" s="45">
        <f>SUM(D143:D143)</f>
        <v>165000</v>
      </c>
    </row>
    <row r="143" spans="1:4" x14ac:dyDescent="0.2">
      <c r="A143" s="35" t="s">
        <v>132</v>
      </c>
      <c r="B143" s="39">
        <v>180000</v>
      </c>
      <c r="C143" s="37">
        <v>179812</v>
      </c>
      <c r="D143" s="39">
        <v>165000</v>
      </c>
    </row>
    <row r="144" spans="1:4" x14ac:dyDescent="0.2">
      <c r="A144" s="41"/>
      <c r="B144" s="78"/>
      <c r="C144" s="42"/>
      <c r="D144" s="43"/>
    </row>
    <row r="145" spans="1:4" x14ac:dyDescent="0.2">
      <c r="A145" s="55" t="s">
        <v>133</v>
      </c>
      <c r="B145" s="56">
        <f t="shared" ref="B145:C145" si="19">B146</f>
        <v>707000</v>
      </c>
      <c r="C145" s="56">
        <f t="shared" si="19"/>
        <v>800628</v>
      </c>
      <c r="D145" s="56">
        <f>D146</f>
        <v>466000</v>
      </c>
    </row>
    <row r="146" spans="1:4" x14ac:dyDescent="0.2">
      <c r="A146" s="44" t="s">
        <v>134</v>
      </c>
      <c r="B146" s="45">
        <f t="shared" ref="B146:C146" si="20">SUM(B147:B150)</f>
        <v>707000</v>
      </c>
      <c r="C146" s="45">
        <f t="shared" si="20"/>
        <v>800628</v>
      </c>
      <c r="D146" s="45">
        <f>SUM(D147:D150)</f>
        <v>466000</v>
      </c>
    </row>
    <row r="147" spans="1:4" x14ac:dyDescent="0.2">
      <c r="A147" s="35" t="s">
        <v>135</v>
      </c>
      <c r="B147" s="39">
        <v>110000</v>
      </c>
      <c r="C147" s="37">
        <v>114000</v>
      </c>
      <c r="D147" s="39">
        <v>56000</v>
      </c>
    </row>
    <row r="148" spans="1:4" x14ac:dyDescent="0.2">
      <c r="A148" s="35" t="s">
        <v>136</v>
      </c>
      <c r="B148" s="39">
        <v>370000</v>
      </c>
      <c r="C148" s="37">
        <v>369802</v>
      </c>
      <c r="D148" s="39">
        <v>195000</v>
      </c>
    </row>
    <row r="149" spans="1:4" x14ac:dyDescent="0.2">
      <c r="A149" s="35" t="s">
        <v>137</v>
      </c>
      <c r="B149" s="39">
        <v>92000</v>
      </c>
      <c r="C149" s="37">
        <v>109283</v>
      </c>
      <c r="D149" s="39">
        <v>85000</v>
      </c>
    </row>
    <row r="150" spans="1:4" x14ac:dyDescent="0.2">
      <c r="A150" s="35" t="s">
        <v>138</v>
      </c>
      <c r="B150" s="39">
        <v>135000</v>
      </c>
      <c r="C150" s="37">
        <v>207543</v>
      </c>
      <c r="D150" s="39">
        <v>130000</v>
      </c>
    </row>
    <row r="151" spans="1:4" x14ac:dyDescent="0.2">
      <c r="A151" s="41"/>
      <c r="B151" s="78"/>
      <c r="C151" s="42"/>
      <c r="D151" s="43"/>
    </row>
    <row r="152" spans="1:4" x14ac:dyDescent="0.2">
      <c r="A152" s="55" t="s">
        <v>139</v>
      </c>
      <c r="B152" s="56">
        <f t="shared" ref="B152:C152" si="21">B153+B157+B159+B162+B164+B167</f>
        <v>189000</v>
      </c>
      <c r="C152" s="56">
        <f t="shared" si="21"/>
        <v>201185</v>
      </c>
      <c r="D152" s="56">
        <f>D153+D157+D159+D162+D164+D167</f>
        <v>176000</v>
      </c>
    </row>
    <row r="153" spans="1:4" x14ac:dyDescent="0.2">
      <c r="A153" s="44" t="s">
        <v>140</v>
      </c>
      <c r="B153" s="45">
        <f t="shared" ref="B153:C153" si="22">SUM(B154:B156)</f>
        <v>44000</v>
      </c>
      <c r="C153" s="45">
        <f t="shared" si="22"/>
        <v>45078</v>
      </c>
      <c r="D153" s="45">
        <f>SUM(D154:D156)</f>
        <v>46000</v>
      </c>
    </row>
    <row r="154" spans="1:4" x14ac:dyDescent="0.2">
      <c r="A154" s="35" t="s">
        <v>141</v>
      </c>
      <c r="B154" s="38">
        <v>33000</v>
      </c>
      <c r="C154" s="37">
        <v>33107</v>
      </c>
      <c r="D154" s="38">
        <v>35000</v>
      </c>
    </row>
    <row r="155" spans="1:4" x14ac:dyDescent="0.2">
      <c r="A155" s="35" t="s">
        <v>142</v>
      </c>
      <c r="B155" s="39">
        <v>2000</v>
      </c>
      <c r="C155" s="37">
        <v>2185</v>
      </c>
      <c r="D155" s="39">
        <v>2000</v>
      </c>
    </row>
    <row r="156" spans="1:4" x14ac:dyDescent="0.2">
      <c r="A156" s="35" t="s">
        <v>143</v>
      </c>
      <c r="B156" s="39">
        <v>9000</v>
      </c>
      <c r="C156" s="37">
        <v>9786</v>
      </c>
      <c r="D156" s="39">
        <v>9000</v>
      </c>
    </row>
    <row r="157" spans="1:4" x14ac:dyDescent="0.2">
      <c r="A157" s="44" t="s">
        <v>144</v>
      </c>
      <c r="B157" s="45">
        <f t="shared" ref="B157:C157" si="23">SUM(B158:B158)</f>
        <v>15000</v>
      </c>
      <c r="C157" s="45">
        <f t="shared" si="23"/>
        <v>15932</v>
      </c>
      <c r="D157" s="45">
        <f>SUM(D158:D158)</f>
        <v>15000</v>
      </c>
    </row>
    <row r="158" spans="1:4" x14ac:dyDescent="0.2">
      <c r="A158" s="35" t="s">
        <v>145</v>
      </c>
      <c r="B158" s="39">
        <v>15000</v>
      </c>
      <c r="C158" s="37">
        <v>15932</v>
      </c>
      <c r="D158" s="39">
        <v>15000</v>
      </c>
    </row>
    <row r="159" spans="1:4" x14ac:dyDescent="0.2">
      <c r="A159" s="44" t="s">
        <v>146</v>
      </c>
      <c r="B159" s="45">
        <f>SUM(B160:B161)</f>
        <v>37000</v>
      </c>
      <c r="C159" s="45">
        <f>SUM(C160:C161)</f>
        <v>46943</v>
      </c>
      <c r="D159" s="45">
        <f>SUM(D160:D161)</f>
        <v>20000</v>
      </c>
    </row>
    <row r="160" spans="1:4" x14ac:dyDescent="0.2">
      <c r="A160" s="35" t="s">
        <v>147</v>
      </c>
      <c r="B160" s="63">
        <v>27000</v>
      </c>
      <c r="C160" s="62">
        <v>36943</v>
      </c>
      <c r="D160" s="63">
        <v>10000</v>
      </c>
    </row>
    <row r="161" spans="1:4" x14ac:dyDescent="0.2">
      <c r="A161" s="35" t="s">
        <v>148</v>
      </c>
      <c r="B161" s="63">
        <v>10000</v>
      </c>
      <c r="C161" s="62">
        <v>10000</v>
      </c>
      <c r="D161" s="63">
        <v>10000</v>
      </c>
    </row>
    <row r="162" spans="1:4" x14ac:dyDescent="0.2">
      <c r="A162" s="44" t="s">
        <v>149</v>
      </c>
      <c r="B162" s="45">
        <f t="shared" ref="B162:C162" si="24">SUM(B163:B163)</f>
        <v>50000</v>
      </c>
      <c r="C162" s="45">
        <f t="shared" si="24"/>
        <v>59226</v>
      </c>
      <c r="D162" s="45">
        <f>SUM(D163:D163)</f>
        <v>50000</v>
      </c>
    </row>
    <row r="163" spans="1:4" x14ac:dyDescent="0.2">
      <c r="A163" s="35" t="s">
        <v>150</v>
      </c>
      <c r="B163" s="39">
        <v>50000</v>
      </c>
      <c r="C163" s="35">
        <v>59226</v>
      </c>
      <c r="D163" s="39">
        <v>50000</v>
      </c>
    </row>
    <row r="164" spans="1:4" x14ac:dyDescent="0.2">
      <c r="A164" s="44" t="s">
        <v>151</v>
      </c>
      <c r="B164" s="45">
        <f t="shared" ref="B164:C164" si="25">SUM(B165:B166)</f>
        <v>40000</v>
      </c>
      <c r="C164" s="45">
        <f t="shared" si="25"/>
        <v>28811</v>
      </c>
      <c r="D164" s="45">
        <f>SUM(D165:D166)</f>
        <v>40000</v>
      </c>
    </row>
    <row r="165" spans="1:4" x14ac:dyDescent="0.2">
      <c r="A165" s="35" t="s">
        <v>152</v>
      </c>
      <c r="B165" s="38">
        <v>10000</v>
      </c>
      <c r="C165" s="35">
        <v>0</v>
      </c>
      <c r="D165" s="38">
        <v>10000</v>
      </c>
    </row>
    <row r="166" spans="1:4" x14ac:dyDescent="0.2">
      <c r="A166" s="35" t="s">
        <v>153</v>
      </c>
      <c r="B166" s="39">
        <v>30000</v>
      </c>
      <c r="C166" s="35">
        <v>28811</v>
      </c>
      <c r="D166" s="39">
        <v>30000</v>
      </c>
    </row>
    <row r="167" spans="1:4" x14ac:dyDescent="0.2">
      <c r="A167" s="44" t="s">
        <v>154</v>
      </c>
      <c r="B167" s="45">
        <f t="shared" ref="B167:C167" si="26">SUM(B168:B168)</f>
        <v>3000</v>
      </c>
      <c r="C167" s="45">
        <f t="shared" si="26"/>
        <v>5195</v>
      </c>
      <c r="D167" s="45">
        <f>SUM(D168:D168)</f>
        <v>5000</v>
      </c>
    </row>
    <row r="168" spans="1:4" x14ac:dyDescent="0.2">
      <c r="A168" s="35" t="s">
        <v>155</v>
      </c>
      <c r="B168" s="38">
        <v>3000</v>
      </c>
      <c r="C168" s="35">
        <v>5195</v>
      </c>
      <c r="D168" s="38">
        <v>5000</v>
      </c>
    </row>
    <row r="169" spans="1:4" x14ac:dyDescent="0.2">
      <c r="A169" s="41"/>
      <c r="B169" s="78"/>
      <c r="C169" s="42"/>
      <c r="D169" s="43"/>
    </row>
    <row r="170" spans="1:4" x14ac:dyDescent="0.2">
      <c r="A170" s="55" t="s">
        <v>156</v>
      </c>
      <c r="B170" s="56">
        <f t="shared" ref="B170:C170" si="27">B171</f>
        <v>75000</v>
      </c>
      <c r="C170" s="56">
        <f t="shared" si="27"/>
        <v>78136</v>
      </c>
      <c r="D170" s="56">
        <f>D171</f>
        <v>78000</v>
      </c>
    </row>
    <row r="171" spans="1:4" x14ac:dyDescent="0.2">
      <c r="A171" s="44" t="s">
        <v>157</v>
      </c>
      <c r="B171" s="45">
        <f t="shared" ref="B171:C171" si="28">SUM(B172:B172)</f>
        <v>75000</v>
      </c>
      <c r="C171" s="45">
        <f t="shared" si="28"/>
        <v>78136</v>
      </c>
      <c r="D171" s="45">
        <f>SUM(D172:D172)</f>
        <v>78000</v>
      </c>
    </row>
    <row r="172" spans="1:4" x14ac:dyDescent="0.2">
      <c r="A172" s="35" t="s">
        <v>158</v>
      </c>
      <c r="B172" s="38">
        <v>75000</v>
      </c>
      <c r="C172" s="37">
        <v>78136</v>
      </c>
      <c r="D172" s="38">
        <v>78000</v>
      </c>
    </row>
    <row r="173" spans="1:4" x14ac:dyDescent="0.2">
      <c r="A173" s="41"/>
      <c r="B173" s="79"/>
      <c r="C173" s="42"/>
      <c r="D173" s="54"/>
    </row>
    <row r="174" spans="1:4" x14ac:dyDescent="0.2">
      <c r="A174" s="55" t="s">
        <v>159</v>
      </c>
      <c r="B174" s="56">
        <f t="shared" ref="B174:C174" si="29">B175+B180+B183</f>
        <v>2028000</v>
      </c>
      <c r="C174" s="56">
        <f t="shared" si="29"/>
        <v>2321477</v>
      </c>
      <c r="D174" s="56">
        <f>D175+D180+D183</f>
        <v>2048000</v>
      </c>
    </row>
    <row r="175" spans="1:4" x14ac:dyDescent="0.2">
      <c r="A175" s="80" t="s">
        <v>160</v>
      </c>
      <c r="B175" s="81">
        <f t="shared" ref="B175:C175" si="30">SUM(B176:B179)</f>
        <v>215000</v>
      </c>
      <c r="C175" s="81">
        <f t="shared" si="30"/>
        <v>349359</v>
      </c>
      <c r="D175" s="81">
        <f>SUM(D176:D179)</f>
        <v>108000</v>
      </c>
    </row>
    <row r="176" spans="1:4" x14ac:dyDescent="0.2">
      <c r="A176" s="35" t="s">
        <v>161</v>
      </c>
      <c r="B176" s="39">
        <v>43000</v>
      </c>
      <c r="C176" s="37">
        <v>67431</v>
      </c>
      <c r="D176" s="39">
        <v>10000</v>
      </c>
    </row>
    <row r="177" spans="1:4" x14ac:dyDescent="0.2">
      <c r="A177" s="35" t="s">
        <v>162</v>
      </c>
      <c r="B177" s="39"/>
      <c r="C177" s="37"/>
      <c r="D177" s="39">
        <v>48000</v>
      </c>
    </row>
    <row r="178" spans="1:4" x14ac:dyDescent="0.2">
      <c r="A178" s="35" t="s">
        <v>163</v>
      </c>
      <c r="B178" s="39">
        <v>110000</v>
      </c>
      <c r="C178" s="37">
        <v>187985</v>
      </c>
      <c r="D178" s="39">
        <v>10000</v>
      </c>
    </row>
    <row r="179" spans="1:4" x14ac:dyDescent="0.2">
      <c r="A179" s="35" t="s">
        <v>164</v>
      </c>
      <c r="B179" s="38">
        <v>62000</v>
      </c>
      <c r="C179" s="37">
        <v>93943</v>
      </c>
      <c r="D179" s="38">
        <v>40000</v>
      </c>
    </row>
    <row r="180" spans="1:4" x14ac:dyDescent="0.2">
      <c r="A180" s="80" t="s">
        <v>165</v>
      </c>
      <c r="B180" s="81">
        <f t="shared" ref="B180:C180" si="31">SUM(B181:B182)</f>
        <v>5000</v>
      </c>
      <c r="C180" s="81">
        <f t="shared" si="31"/>
        <v>15900</v>
      </c>
      <c r="D180" s="81">
        <f>SUM(D181:D182)</f>
        <v>115000</v>
      </c>
    </row>
    <row r="181" spans="1:4" x14ac:dyDescent="0.2">
      <c r="A181" s="82" t="s">
        <v>166</v>
      </c>
      <c r="B181" s="47">
        <v>5000</v>
      </c>
      <c r="C181" s="15">
        <v>15900</v>
      </c>
      <c r="D181" s="47">
        <v>5000</v>
      </c>
    </row>
    <row r="182" spans="1:4" x14ac:dyDescent="0.2">
      <c r="A182" s="82" t="s">
        <v>167</v>
      </c>
      <c r="B182" s="47"/>
      <c r="C182" s="15"/>
      <c r="D182" s="47">
        <v>110000</v>
      </c>
    </row>
    <row r="183" spans="1:4" x14ac:dyDescent="0.2">
      <c r="A183" s="80" t="s">
        <v>168</v>
      </c>
      <c r="B183" s="81">
        <f t="shared" ref="B183:C183" si="32">SUM(B184:B187)</f>
        <v>1808000</v>
      </c>
      <c r="C183" s="81">
        <f t="shared" si="32"/>
        <v>1956218</v>
      </c>
      <c r="D183" s="81">
        <f>SUM(D184:D187)</f>
        <v>1825000</v>
      </c>
    </row>
    <row r="184" spans="1:4" x14ac:dyDescent="0.2">
      <c r="A184" s="82" t="s">
        <v>169</v>
      </c>
      <c r="B184" s="47">
        <v>713000</v>
      </c>
      <c r="C184" s="15">
        <v>699360</v>
      </c>
      <c r="D184" s="47">
        <v>700000</v>
      </c>
    </row>
    <row r="185" spans="1:4" x14ac:dyDescent="0.2">
      <c r="A185" s="82" t="s">
        <v>170</v>
      </c>
      <c r="B185" s="47">
        <v>100000</v>
      </c>
      <c r="C185" s="15">
        <v>122104</v>
      </c>
      <c r="D185" s="47">
        <v>100000</v>
      </c>
    </row>
    <row r="186" spans="1:4" x14ac:dyDescent="0.2">
      <c r="A186" s="82" t="s">
        <v>171</v>
      </c>
      <c r="B186" s="47">
        <v>990000</v>
      </c>
      <c r="C186" s="15">
        <v>1129540</v>
      </c>
      <c r="D186" s="47">
        <v>1020000</v>
      </c>
    </row>
    <row r="187" spans="1:4" ht="15.75" thickBot="1" x14ac:dyDescent="0.25">
      <c r="A187" s="83" t="s">
        <v>172</v>
      </c>
      <c r="B187" s="84">
        <v>5000</v>
      </c>
      <c r="C187" s="18">
        <v>5214</v>
      </c>
      <c r="D187" s="84">
        <v>5000</v>
      </c>
    </row>
    <row r="188" spans="1:4" ht="15" customHeight="1" x14ac:dyDescent="0.2">
      <c r="A188" s="85" t="s">
        <v>173</v>
      </c>
      <c r="B188" s="86">
        <f>B9+B31+B62+B78+B86+B135+B145+B152+B141+B170+B174</f>
        <v>41427000</v>
      </c>
      <c r="C188" s="86">
        <f>C9+C31+C62+C78+C86+C135+C145+C152+C141+C170+C174</f>
        <v>41578408</v>
      </c>
      <c r="D188" s="86">
        <f>D9+D31+D62+D78+D86+D135+D145+D152+D141+D170+D174</f>
        <v>42314096</v>
      </c>
    </row>
    <row r="189" spans="1:4" x14ac:dyDescent="0.2">
      <c r="A189" s="87" t="s">
        <v>174</v>
      </c>
      <c r="B189" s="87"/>
      <c r="C189" s="88">
        <f>B188-C188</f>
        <v>-151408</v>
      </c>
      <c r="D189" s="89">
        <f>SUM(D7-D188)</f>
        <v>-504</v>
      </c>
    </row>
  </sheetData>
  <mergeCells count="1">
    <mergeCell ref="A1:D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Poul Exner</dc:creator>
  <cp:lastModifiedBy>Poul Exner</cp:lastModifiedBy>
  <dcterms:created xsi:type="dcterms:W3CDTF">2017-09-08T06:58:27Z</dcterms:created>
  <dcterms:modified xsi:type="dcterms:W3CDTF">2017-09-08T07:04:16Z</dcterms:modified>
</cp:coreProperties>
</file>